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TREASURY\EXCEL\NALT 19-A\ABS\Salesforce\"/>
    </mc:Choice>
  </mc:AlternateContent>
  <bookViews>
    <workbookView xWindow="0" yWindow="0" windowWidth="28800" windowHeight="12000"/>
  </bookViews>
  <sheets>
    <sheet name="Dec19" sheetId="9" r:id="rId1"/>
    <sheet name="Nov19" sheetId="8" r:id="rId2"/>
    <sheet name="Oct19" sheetId="7" r:id="rId3"/>
    <sheet name="Sep19" sheetId="6" r:id="rId4"/>
    <sheet name="Aug19" sheetId="5" r:id="rId5"/>
    <sheet name="Jul19" sheetId="4" r:id="rId6"/>
    <sheet name="Jun19" sheetId="3" r:id="rId7"/>
    <sheet name="May19" sheetId="2" r:id="rId8"/>
    <sheet name="Apr19" sheetId="1" r:id="rId9"/>
  </sheets>
  <externalReferences>
    <externalReference r:id="rId10"/>
    <externalReference r:id="rId11"/>
    <externalReference r:id="rId12"/>
  </externalReferences>
  <definedNames>
    <definedName name="AllocationPercentage" localSheetId="4">#REF!</definedName>
    <definedName name="AllocationPercentage" localSheetId="0">#REF!</definedName>
    <definedName name="AllocationPercentage" localSheetId="5">#REF!</definedName>
    <definedName name="AllocationPercentage" localSheetId="6">#REF!</definedName>
    <definedName name="AllocationPercentage" localSheetId="7">#REF!</definedName>
    <definedName name="AllocationPercentage" localSheetId="1">#REF!</definedName>
    <definedName name="AllocationPercentage" localSheetId="2">#REF!</definedName>
    <definedName name="AllocationPercentage">#REF!</definedName>
    <definedName name="depositorpercentage" localSheetId="4">#REF!</definedName>
    <definedName name="depositorpercentage" localSheetId="0">#REF!</definedName>
    <definedName name="depositorpercentage" localSheetId="5">#REF!</definedName>
    <definedName name="depositorpercentage" localSheetId="6">#REF!</definedName>
    <definedName name="depositorpercentage" localSheetId="7">#REF!</definedName>
    <definedName name="depositorpercentage" localSheetId="1">#REF!</definedName>
    <definedName name="depositorpercentage" localSheetId="2">#REF!</definedName>
    <definedName name="depositorpercentage">#REF!</definedName>
    <definedName name="Officer" localSheetId="4">#REF!</definedName>
    <definedName name="Officer" localSheetId="0">#REF!</definedName>
    <definedName name="Officer" localSheetId="5">#REF!</definedName>
    <definedName name="Officer" localSheetId="6">#REF!</definedName>
    <definedName name="Officer" localSheetId="1">#REF!</definedName>
    <definedName name="Officer" localSheetId="2">#REF!</definedName>
    <definedName name="Officer">#REF!</definedName>
    <definedName name="prinatRAP">#REF!</definedName>
    <definedName name="_xlnm.Print_Area" localSheetId="4">'Aug19'!$A$1:$I$275</definedName>
    <definedName name="_xlnm.Print_Area" localSheetId="0">'Dec19'!$A$1:$I$275</definedName>
    <definedName name="_xlnm.Print_Area" localSheetId="5">'Jul19'!$A$1:$I$275</definedName>
    <definedName name="_xlnm.Print_Area" localSheetId="6">'Jun19'!$A$1:$I$275</definedName>
    <definedName name="_xlnm.Print_Area" localSheetId="7">'May19'!$A$1:$I$275</definedName>
    <definedName name="_xlnm.Print_Area" localSheetId="1">'Nov19'!$A$1:$I$275</definedName>
    <definedName name="_xlnm.Print_Area" localSheetId="2">'Oct19'!$A$1:$I$275</definedName>
    <definedName name="_xlnm.Print_Area" localSheetId="3">'Sep19'!$A$1:$I$275</definedName>
    <definedName name="test" localSheetId="4">#REF!</definedName>
    <definedName name="test" localSheetId="0">#REF!</definedName>
    <definedName name="test" localSheetId="5">#REF!</definedName>
    <definedName name="test" localSheetId="6">#REF!</definedName>
    <definedName name="test" localSheetId="7">#REF!</definedName>
    <definedName name="test" localSheetId="1">#REF!</definedName>
    <definedName name="test" localSheetId="2">#REF!</definedName>
    <definedName name="test" localSheetId="3">#REF!</definedName>
    <definedName name="test">#REF!</definedName>
    <definedName name="Title" localSheetId="4">#REF!</definedName>
    <definedName name="Title" localSheetId="0">#REF!</definedName>
    <definedName name="Title" localSheetId="5">#REF!</definedName>
    <definedName name="Title" localSheetId="6">#REF!</definedName>
    <definedName name="Title" localSheetId="7">#REF!</definedName>
    <definedName name="Title" localSheetId="1">#REF!</definedName>
    <definedName name="Title" localSheetId="2">#REF!</definedName>
    <definedName name="Title" localSheetId="3">#REF!</definedName>
    <definedName name="Titl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6" l="1"/>
  <c r="C11" i="6"/>
  <c r="C10" i="6" s="1"/>
  <c r="D11" i="6"/>
  <c r="E11" i="6"/>
  <c r="F11" i="6" s="1"/>
  <c r="F12" i="6"/>
  <c r="F13" i="6"/>
  <c r="F14" i="6"/>
  <c r="F15" i="6"/>
  <c r="F16" i="6"/>
  <c r="F17" i="6"/>
  <c r="D21" i="6"/>
  <c r="E21" i="6"/>
  <c r="D22" i="6"/>
  <c r="E22" i="6"/>
  <c r="D23" i="6"/>
  <c r="E23" i="6"/>
  <c r="D24" i="6"/>
  <c r="E24" i="6"/>
  <c r="D25" i="6"/>
  <c r="E25" i="6"/>
  <c r="D26" i="6"/>
  <c r="E26" i="6"/>
  <c r="B27" i="6"/>
  <c r="C27" i="6"/>
  <c r="H34" i="6"/>
  <c r="H41" i="6"/>
  <c r="H52" i="6"/>
  <c r="E65" i="6"/>
  <c r="F65" i="6"/>
  <c r="G65" i="6"/>
  <c r="H65" i="6"/>
  <c r="D77" i="6"/>
  <c r="E77" i="6"/>
  <c r="G77" i="6"/>
  <c r="E10" i="6" s="1"/>
  <c r="G82" i="6"/>
  <c r="H89" i="6"/>
  <c r="H97" i="6"/>
  <c r="H98" i="6"/>
  <c r="H107" i="6"/>
  <c r="H115" i="6"/>
  <c r="H123" i="6"/>
  <c r="H131" i="6"/>
  <c r="H139" i="6"/>
  <c r="H152" i="6"/>
  <c r="H158" i="6"/>
  <c r="H162" i="6" s="1"/>
  <c r="H184" i="6"/>
  <c r="H187" i="6"/>
  <c r="H189" i="6" s="1"/>
  <c r="G201" i="6"/>
  <c r="G203" i="6" s="1"/>
  <c r="G215" i="6"/>
  <c r="H215" i="6"/>
  <c r="G218" i="6"/>
  <c r="H218" i="6"/>
  <c r="G226" i="6"/>
  <c r="G231" i="6"/>
  <c r="G208" i="6" l="1"/>
  <c r="F10" i="6"/>
  <c r="H171" i="6"/>
</calcChain>
</file>

<file path=xl/sharedStrings.xml><?xml version="1.0" encoding="utf-8"?>
<sst xmlns="http://schemas.openxmlformats.org/spreadsheetml/2006/main" count="2339" uniqueCount="234">
  <si>
    <t>Collection Period Start</t>
  </si>
  <si>
    <t>Distribution Date</t>
  </si>
  <si>
    <t>Collection Period End</t>
  </si>
  <si>
    <t>30/360 Days</t>
  </si>
  <si>
    <t>Beg. of Interest Period</t>
  </si>
  <si>
    <t>Actual/360 Days</t>
  </si>
  <si>
    <t>End of Interest Period</t>
  </si>
  <si>
    <t>SUMMARY</t>
  </si>
  <si>
    <t>Coupon Rate</t>
  </si>
  <si>
    <t>Initial Balance</t>
  </si>
  <si>
    <t>Beginning Balance</t>
  </si>
  <si>
    <t>Ending Balance</t>
  </si>
  <si>
    <t>Pool Factor</t>
  </si>
  <si>
    <t>Total Portfolio</t>
  </si>
  <si>
    <t>Total Securities</t>
  </si>
  <si>
    <t>Class A-1 Notes</t>
  </si>
  <si>
    <t>Class A-2a Notes</t>
  </si>
  <si>
    <t>Class A-2b Notes</t>
  </si>
  <si>
    <t>Class A-3 Notes</t>
  </si>
  <si>
    <t>Class A-4 Notes</t>
  </si>
  <si>
    <t>Certificates</t>
  </si>
  <si>
    <t>Principal Payment Due</t>
  </si>
  <si>
    <t>Interest Payment</t>
  </si>
  <si>
    <t>Principal per $1000 Face Amount</t>
  </si>
  <si>
    <t>Interest per $1000 Face Amount</t>
  </si>
  <si>
    <t>I. COLLECTIONS</t>
  </si>
  <si>
    <t>Lease Payments: ( Lease SUBI)</t>
  </si>
  <si>
    <t>Monthly Principal</t>
  </si>
  <si>
    <t>Monthly Interest</t>
  </si>
  <si>
    <t>Total Monthly Payments</t>
  </si>
  <si>
    <t>Interest Rate Cap Payments</t>
  </si>
  <si>
    <t>Advances:</t>
  </si>
  <si>
    <t>Aggregate Monthly Payment Advances</t>
  </si>
  <si>
    <t>Aggregate Sales Proceeds Advance</t>
  </si>
  <si>
    <t>Total Advances</t>
  </si>
  <si>
    <t>Vehicle Disposition Proceeds:</t>
  </si>
  <si>
    <t>Repurchase Payments</t>
  </si>
  <si>
    <t>Recoveries</t>
  </si>
  <si>
    <t>Net Liquidation Proceeds (includes Reallocation Payments and Net Auction Proceeds)</t>
  </si>
  <si>
    <t>Excess Wear and Tear and Excess Mileage</t>
  </si>
  <si>
    <t>Remaining Payoffs</t>
  </si>
  <si>
    <t>Net Insurance Proceeds</t>
  </si>
  <si>
    <t>Residual Value Surplus</t>
  </si>
  <si>
    <t>Total Collections</t>
  </si>
  <si>
    <t>Reallocation Payments and</t>
  </si>
  <si>
    <r>
      <t xml:space="preserve">Vehicle Disposition Activity for the current month - Terminated and Sold (included in </t>
    </r>
    <r>
      <rPr>
        <i/>
        <sz val="11"/>
        <rFont val="Times New Roman"/>
        <family val="1"/>
      </rPr>
      <t>Vehicle Disposition Proceeds</t>
    </r>
    <r>
      <rPr>
        <sz val="11"/>
        <rFont val="Times New Roman"/>
        <family val="1"/>
      </rPr>
      <t>)</t>
    </r>
  </si>
  <si>
    <t>Net Auction Proceeds</t>
  </si>
  <si>
    <t>Net Insurance Sales</t>
  </si>
  <si>
    <t>Lease Payoffs</t>
  </si>
  <si>
    <t>Count</t>
  </si>
  <si>
    <t>Early Termination</t>
  </si>
  <si>
    <t xml:space="preserve"> </t>
  </si>
  <si>
    <t>Involuntary Repossession</t>
  </si>
  <si>
    <t>Voluntary Repossession</t>
  </si>
  <si>
    <t>Full Termination</t>
  </si>
  <si>
    <t>Bankruptcty</t>
  </si>
  <si>
    <t>Insurance Payoff</t>
  </si>
  <si>
    <t>Customer Payoff</t>
  </si>
  <si>
    <t>Grounding Dealer Payoff</t>
  </si>
  <si>
    <t>Dealer Purchase</t>
  </si>
  <si>
    <t>Total</t>
  </si>
  <si>
    <t>II. COLLATERAL POOL BALANCE DATA</t>
  </si>
  <si>
    <t>Number</t>
  </si>
  <si>
    <t>Book Amount</t>
  </si>
  <si>
    <t>Discount Rate</t>
  </si>
  <si>
    <t>Securitization Value</t>
  </si>
  <si>
    <t>Pool  Balance - Beginning of Period</t>
  </si>
  <si>
    <t>Total Depreciation Received</t>
  </si>
  <si>
    <t>Principal Amount of Gross Losses</t>
  </si>
  <si>
    <t>Repurchase / Reallocation</t>
  </si>
  <si>
    <t>Early Terminations</t>
  </si>
  <si>
    <t>Scheduled Terminations</t>
  </si>
  <si>
    <t>Pool  Balance - End of Period</t>
  </si>
  <si>
    <t>Remaining Pool Balance</t>
  </si>
  <si>
    <t>Lease Payment</t>
  </si>
  <si>
    <t>Residual Value</t>
  </si>
  <si>
    <t>III. DISTRIBUTIONS</t>
  </si>
  <si>
    <t>Reserve Amounts Available for Distribution</t>
  </si>
  <si>
    <t>Total Available for Distribution</t>
  </si>
  <si>
    <t>1. Amounts due Indenture Trustee as Compensation or Indemnity</t>
  </si>
  <si>
    <t>2. Reimbursement of Payment Advance</t>
  </si>
  <si>
    <t xml:space="preserve">   3. Reimbursement of Sales Proceeds Advance</t>
  </si>
  <si>
    <t>4. Servicing Fee:</t>
  </si>
  <si>
    <t>Servicing Fee Due</t>
  </si>
  <si>
    <t>Servicing Fee Paid</t>
  </si>
  <si>
    <t>Servicing Fee Shortfall</t>
  </si>
  <si>
    <t>Total Trustee, Advances and Servicing Fee Paid</t>
  </si>
  <si>
    <t>5. Interest:</t>
  </si>
  <si>
    <t>Class A-1 Notes Monthly Interest</t>
  </si>
  <si>
    <t>Class A-1 Notes Interest Carryover Shortfall</t>
  </si>
  <si>
    <t>Class A-1 Notes Interest on Interest Carryover Shortfall</t>
  </si>
  <si>
    <t>Class A-1 Notes Monthly Available Interest Distribution Amount</t>
  </si>
  <si>
    <t>Class A-1 Notes Monthly Interest Paid</t>
  </si>
  <si>
    <t>Chg in Class A-1 Notes Int. Carryover Shortfall</t>
  </si>
  <si>
    <t>Class A-2a Notes Monthly Interest</t>
  </si>
  <si>
    <t>Class A-2a Notes Interest Carryover Shortfall</t>
  </si>
  <si>
    <t>Class A-2a Notes Interest on Interest Carryover Shortfall</t>
  </si>
  <si>
    <t>Class A-2a Notes Monthly Available Interest Distribution Amount</t>
  </si>
  <si>
    <t>Class A-2a Notes Monthly Interest Paid</t>
  </si>
  <si>
    <t>Chg in Class A-2a Notes Int. Carryover Shortfall</t>
  </si>
  <si>
    <t>Class A-2b Notes Monthly Interest</t>
  </si>
  <si>
    <t>Class A-2b Notes Interest Carryover Shortfall</t>
  </si>
  <si>
    <t>Class A-2b Notes Interest on Interest Carryover Shortfall</t>
  </si>
  <si>
    <t>Class A-2b Notes Monthly Available Interest Distribution Amount</t>
  </si>
  <si>
    <t>Class A-2b Notes Monthly Interest Paid</t>
  </si>
  <si>
    <t>Chg in Class A-2b Notes Int. Carryover Shortfall</t>
  </si>
  <si>
    <t>Class A-3 Notes Monthly Interest</t>
  </si>
  <si>
    <t>Class A-3 Notes Interest Carryover Shortfall</t>
  </si>
  <si>
    <t>Class A-3 Notes Interest on Interest Carryover Shortfall</t>
  </si>
  <si>
    <t>Class A-3 Notes Monthly Available Interest Distribution Amount</t>
  </si>
  <si>
    <t>Class A-3 Notes Monthly Interest Paid</t>
  </si>
  <si>
    <t>Chg in Class A-3 Notes Int. Carryover Shortfall</t>
  </si>
  <si>
    <t>Class A-4 Monthly Interest</t>
  </si>
  <si>
    <t>Class A-4 Notes Interest Carryover Shortfall</t>
  </si>
  <si>
    <t>Class A-4 Notes Interest on Interest Carryover Shortfall</t>
  </si>
  <si>
    <t>Class A-4 Notes Monthly Available Interest Distribution Amount</t>
  </si>
  <si>
    <t>Class A-4 Notes Monthly Interest Paid</t>
  </si>
  <si>
    <t>Chg in Class A-4 Notes Int. Carryover Shortfall</t>
  </si>
  <si>
    <t>Certificate Monthly Interest</t>
  </si>
  <si>
    <t>Certificate Interest Carryover Shortfall</t>
  </si>
  <si>
    <t>Certificate Interest on Interest Carryover Shortfall</t>
  </si>
  <si>
    <t>Certificate Monthly Available Interest Distribution Amount</t>
  </si>
  <si>
    <t>Certificate Monthly Interest Paid</t>
  </si>
  <si>
    <t>Chg in Certificate Int. Carryover Shortfall</t>
  </si>
  <si>
    <t>Total Note and Certificate Monthly Interest</t>
  </si>
  <si>
    <t>Total Note and Certificate Monthly Interest Due</t>
  </si>
  <si>
    <t>Total Note and Certificate Monthly Interest Paid</t>
  </si>
  <si>
    <t>Total Note and Certificate Interest Carryover Shortfall</t>
  </si>
  <si>
    <t>Chg in Total Note and Certificate Int. Carryover Shortfall</t>
  </si>
  <si>
    <t>Total Available for Principal Distribution</t>
  </si>
  <si>
    <t>6.  Total Monthly Principal Paid on the Notes</t>
  </si>
  <si>
    <t xml:space="preserve"> Total Monthly Principal Paid on the Class A Notes</t>
  </si>
  <si>
    <t>Total Class A Noteholders' Principal Carryover Shortfall</t>
  </si>
  <si>
    <t>Total Class A Noteholders' Principal Distributable Amount</t>
  </si>
  <si>
    <t>Chg in Total Class A Noteholders' Principal Carryover Shortfall</t>
  </si>
  <si>
    <t>7. Total Monthly Principal Paid on the Certificates</t>
  </si>
  <si>
    <t>Total Certificateholders' Principal Carryover Shortfall</t>
  </si>
  <si>
    <t>Total Certificateholders' Principal Distributable Amount</t>
  </si>
  <si>
    <t>Chg in Total Certificateholders' Principal Carryover Shortfall</t>
  </si>
  <si>
    <t>Remaining Available Collections</t>
  </si>
  <si>
    <t>IV. RESERVE ACCOUNT</t>
  </si>
  <si>
    <t>Initial Reserve Account Amount</t>
  </si>
  <si>
    <t>Required Reserve Account Amount</t>
  </si>
  <si>
    <t>Beginning Reserve Account Balance</t>
  </si>
  <si>
    <t>Additional Cash Infusion</t>
  </si>
  <si>
    <t>Reinvestment Income for the Period</t>
  </si>
  <si>
    <t>Reserve Fund Available for Distribution</t>
  </si>
  <si>
    <t>Reserve Fund Draw Amount</t>
  </si>
  <si>
    <t>Deposit of Remaining Available Collections</t>
  </si>
  <si>
    <t>Gross Reserve Account Balance</t>
  </si>
  <si>
    <t>Remaining Available Collections Released to Seller</t>
  </si>
  <si>
    <t>Total Ending Reserve Account Balance</t>
  </si>
  <si>
    <t>V. POOL STATISTICS</t>
  </si>
  <si>
    <t>Weighted Average Remaining Maturity</t>
  </si>
  <si>
    <r>
      <t>Monthly Prepayment Speed</t>
    </r>
    <r>
      <rPr>
        <vertAlign val="superscript"/>
        <sz val="11"/>
        <rFont val="Times New Roman"/>
        <family val="1"/>
      </rPr>
      <t xml:space="preserve"> </t>
    </r>
  </si>
  <si>
    <r>
      <t>Lifetime Prepayment Speed</t>
    </r>
    <r>
      <rPr>
        <vertAlign val="superscript"/>
        <sz val="11"/>
        <rFont val="Times New Roman"/>
        <family val="1"/>
      </rPr>
      <t xml:space="preserve"> </t>
    </r>
  </si>
  <si>
    <t>$</t>
  </si>
  <si>
    <t>units</t>
  </si>
  <si>
    <t>Recoveries of Defaulted and Casualty Receivables</t>
  </si>
  <si>
    <t>Securitization Value of Defaulted Receivables and Casualty Receivables</t>
  </si>
  <si>
    <t>Aggregate Defaulted and Casualty Gain (Loss)</t>
  </si>
  <si>
    <t>Pool Balance at Beginning of Collection Period</t>
  </si>
  <si>
    <t>Net Loss Ratio</t>
  </si>
  <si>
    <t xml:space="preserve">  Current Collection Period</t>
  </si>
  <si>
    <t xml:space="preserve">  Preceding Collection Period</t>
  </si>
  <si>
    <t xml:space="preserve">  Second Preceding Collection Period</t>
  </si>
  <si>
    <t xml:space="preserve">  Third Preceding Collection Period</t>
  </si>
  <si>
    <t xml:space="preserve">  Cumulative Net Losses for all Periods</t>
  </si>
  <si>
    <t>Delinquent Receivables:</t>
  </si>
  <si>
    <t>% of BOP Pool Balance</t>
  </si>
  <si>
    <t>Amount</t>
  </si>
  <si>
    <t>31-60 Days Delinquent</t>
  </si>
  <si>
    <t>61-90 Days Delinquent</t>
  </si>
  <si>
    <t>91-120 Days Delinquent</t>
  </si>
  <si>
    <t>More than 120 Days</t>
  </si>
  <si>
    <t>Total Delinquent Receivables:</t>
  </si>
  <si>
    <t xml:space="preserve">61+ Days Delinquencies as Percentage of Receivables </t>
  </si>
  <si>
    <t>60 Day Delinquent Receivables</t>
  </si>
  <si>
    <t>Delinquency Percentage</t>
  </si>
  <si>
    <t>Delinquency Trigger</t>
  </si>
  <si>
    <t>Does the Delinquency Percentage exceed the Delinquency Trigger?</t>
  </si>
  <si>
    <t>Aggregate Sales Performance of Auctioned Vehicles</t>
  </si>
  <si>
    <t xml:space="preserve">  Sales Proceeds</t>
  </si>
  <si>
    <t xml:space="preserve">  Securitization Value</t>
  </si>
  <si>
    <t>Aggregate Residual Value Surplus (Loss)</t>
  </si>
  <si>
    <t>Cumulative Sales Performance of Auctioned Vehicles</t>
  </si>
  <si>
    <t xml:space="preserve">  Cumulative Sales Proceeds</t>
  </si>
  <si>
    <t xml:space="preserve">  Cumulative Securitization Value</t>
  </si>
  <si>
    <t>Cumulative Residual Value Surplus (Loss)</t>
  </si>
  <si>
    <t>VI. RECONCILIATION OF ADVANCES</t>
  </si>
  <si>
    <t>Beginning Balance of Residual Advance</t>
  </si>
  <si>
    <t>Reimbursement of Outstanding Advance</t>
  </si>
  <si>
    <t>Additional Advances for current period</t>
  </si>
  <si>
    <t>Ending Balance of Residual Advance</t>
  </si>
  <si>
    <t>Beginning Balance of Payment Advance</t>
  </si>
  <si>
    <t>Reimbursement of Outstanding Payment Advance</t>
  </si>
  <si>
    <t>Additional Payment Advances for current period</t>
  </si>
  <si>
    <t>Ending Balance of Payment Advance</t>
  </si>
  <si>
    <t>VII. STATEMENTS TO NOTEHOLDERS</t>
  </si>
  <si>
    <t>1. Has there been any material change in practices with respect to charge-</t>
  </si>
  <si>
    <t>offs, collection and management of delinquent Leases, and the effect</t>
  </si>
  <si>
    <t xml:space="preserve">of any grace period, re-aging, re-structuring, partial payments or </t>
  </si>
  <si>
    <t>other practices on delinquency and loss experience?</t>
  </si>
  <si>
    <t xml:space="preserve">2. Have there been any material modifications, extensions or waivers to </t>
  </si>
  <si>
    <t>Lease terms, fees, penalties or payments during the Collection Period?</t>
  </si>
  <si>
    <t xml:space="preserve">3. Have there been any material breaches of representations, warranties </t>
  </si>
  <si>
    <t>or covenants contained in the Leases?</t>
  </si>
  <si>
    <t xml:space="preserve">4. Has there been any new issuance of notes or other securities backed by the </t>
  </si>
  <si>
    <t>SUBI Assets?</t>
  </si>
  <si>
    <t>5. Has there been any material additions, removals or substitutions of</t>
  </si>
  <si>
    <t>SUBI Assets, or repurchases of SUBI Assets?</t>
  </si>
  <si>
    <t xml:space="preserve">6. Has there been any material change in the underwriting, origination or acquisition </t>
  </si>
  <si>
    <t>of Leases?</t>
  </si>
  <si>
    <t>VIII. CREDIT RISK RETENTION                                                 </t>
  </si>
  <si>
    <t>                                                                                     </t>
  </si>
  <si>
    <t>On the Closing Date, Nissan Auto Leasing LLC II, the depositor, an affiliate of Nissan Motor Acceptance Corporation ("NMAC"), the sponsor, retained a sufficient portion of the Certificates to</t>
  </si>
  <si>
    <t>satisfy the obligations of NMAC under the requirements of (a) the SEC's credit risk retention rules 17 C.F.R. Part 246 ("Regulation RR") and (b) the EU Retention Rules (as defined in the</t>
  </si>
  <si>
    <t>preliminary prospectus for the Notes dates April 4, 2019 (the "Preliminary Prospectus")). The portion of Certificates being retained to satisfy the requirements of Regulation RR and the</t>
  </si>
  <si>
    <t>EU Retention Rules is referred to herein as the "Retained Interest."</t>
  </si>
  <si>
    <t>NMAC determined that the combined fair value of the Notes and Certificates was $1,518,428,291.35 as of the Closing Date, and that the fair value of the entire portion of the Certificates as of the</t>
  </si>
  <si>
    <t xml:space="preserve">Closing Date was $268,428,291.35, which is approximately 17.68% of the fair value of the Notes and the Certificates. The depositor retained all of the Certificates as of the Closing Date. The </t>
  </si>
  <si>
    <t xml:space="preserve">depositor is retaining a sufficient portion of the Certificates necessary to satisfy the requirements of Regulation RR, which will be greater than or equal to the 5.00% of the fair value of the </t>
  </si>
  <si>
    <t>Notes and Certificates required to comply with Regulation RR.</t>
  </si>
  <si>
    <t>Although the actual interest rates on the Notes in some cases were not within the ranges of assumed interest rates, these differences and any other differences between the inputs and assumptions</t>
  </si>
  <si>
    <t>prior to sale of the Notes and at the closing of such sale, do not represent the aggregate material changes in the method or inputs and assumptions used by NMAC to calculate the fair value of the</t>
  </si>
  <si>
    <t>Notes and Certificates as of the Closing Date from the methods or inputs and assumptions used by NMAC to calculate the fair value prior to such sale as disclosed in the Preliminary Prospectus.</t>
  </si>
  <si>
    <t>NMAC, as "originator" for the purposes of the EU Retention Rules, currently retains a material economic interest that is not less than 5% of the nominal value of the securitized exposures, in</t>
  </si>
  <si>
    <t>the form of retention of the first loss tranche in accordance with the text of option (d) of each Article 405(1) of the CRR (as defined in the Preliminary Prospectus) and Article 254(2) of the</t>
  </si>
  <si>
    <t xml:space="preserve">Solvency II Regulation (as defined in the Preliminary Propsectus), in each case as in effect on the Closing Date, by holding all the membership interest in the depositor, which in turn holds the </t>
  </si>
  <si>
    <t>Certificates representing at least 5% of the aggregate nominal value of the leases and related leased vehicles.</t>
  </si>
  <si>
    <t>NMAC has not sold, hedged or otherwise mitigated its credit risk under or associated with the Retained Interest (and has not permitted the depositor or any of its other affiliates to sell, hedge or</t>
  </si>
  <si>
    <t>or otherwise mitigate its credit risk under or associated with the Retained Interest) except to the extent permitted in accordance with the EU Retention Rules or Regulation RR.</t>
  </si>
  <si>
    <t>No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</si>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</sst>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3" formatCode="_(* #,##0.00_);_(* \(#,##0.00\);_(* &quot;-&quot;??_);_(@_)"/>
    <numFmt numFmtId="164" formatCode="General_)"/>
    <numFmt numFmtId="165" formatCode="0.000%"/>
    <numFmt numFmtId="166" formatCode="#,##0.0000000_);\(#,##0.0000000\)"/>
    <numFmt numFmtId="167" formatCode="0.000000%"/>
    <numFmt numFmtId="168" formatCode="_(* #,##0_);_(* \(#,##0\);_(* &quot;-&quot;??_);_(@_)"/>
    <numFmt numFmtId="169" formatCode="0.00000%"/>
    <numFmt numFmtId="170" formatCode="0.0000%"/>
  </numFmts>
  <fonts count="19" x14ac:knownFonts="1">
    <font>
      <sz val="11"/>
      <color theme="1"/>
      <name val="Calibri"/>
      <family val="2"/>
      <scheme val="minor"/>
    </font>
    <font>
      <sz val="11"/>
      <color indexed="17"/>
      <name val="Times New Roman"/>
      <family val="1"/>
    </font>
    <font>
      <b/>
      <sz val="11"/>
      <color indexed="17"/>
      <name val="Times New Roman"/>
      <family val="1"/>
    </font>
    <font>
      <sz val="11"/>
      <name val="Times New Roman"/>
      <family val="1"/>
    </font>
    <font>
      <sz val="11"/>
      <color rgb="FF0000FF"/>
      <name val="Times New Roman"/>
      <family val="1"/>
    </font>
    <font>
      <u/>
      <sz val="11"/>
      <name val="Times New Roman"/>
      <family val="1"/>
    </font>
    <font>
      <sz val="10"/>
      <name val="Arial"/>
      <family val="2"/>
    </font>
    <font>
      <sz val="11"/>
      <color rgb="FF006600"/>
      <name val="Times New Roman"/>
      <family val="1"/>
    </font>
    <font>
      <sz val="11"/>
      <color rgb="FFFF0000"/>
      <name val="Times New Roman"/>
      <family val="1"/>
    </font>
    <font>
      <i/>
      <sz val="11"/>
      <name val="Times New Roman"/>
      <family val="1"/>
    </font>
    <font>
      <sz val="11"/>
      <color indexed="8"/>
      <name val="Calibri"/>
      <family val="2"/>
    </font>
    <font>
      <sz val="11"/>
      <color indexed="12"/>
      <name val="Times New Roman"/>
      <family val="1"/>
    </font>
    <font>
      <sz val="10"/>
      <name val="Times New Roman"/>
      <family val="1"/>
    </font>
    <font>
      <u/>
      <sz val="10"/>
      <name val="Times New Roman"/>
      <family val="1"/>
    </font>
    <font>
      <b/>
      <sz val="11"/>
      <name val="Times New Roman"/>
      <family val="1"/>
    </font>
    <font>
      <sz val="11"/>
      <color theme="1"/>
      <name val="Times New Roman"/>
      <family val="1"/>
    </font>
    <font>
      <vertAlign val="superscript"/>
      <sz val="11"/>
      <name val="Times New Roman"/>
      <family val="1"/>
    </font>
    <font>
      <sz val="10"/>
      <color indexed="17"/>
      <name val="Times New Roman"/>
      <family val="1"/>
    </font>
    <font>
      <sz val="12"/>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6">
    <xf numFmtId="0" fontId="0" fillId="0" borderId="0"/>
    <xf numFmtId="43" fontId="10" fillId="0" borderId="0" applyFont="0" applyFill="0" applyBorder="0" applyAlignment="0" applyProtection="0"/>
    <xf numFmtId="9" fontId="10"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cellStyleXfs>
  <cellXfs count="138">
    <xf numFmtId="0" fontId="0" fillId="0" borderId="0" xfId="0"/>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xf numFmtId="6" fontId="2" fillId="0" borderId="0" xfId="0" quotePrefix="1" applyNumberFormat="1" applyFont="1" applyFill="1" applyAlignment="1" applyProtection="1">
      <alignment horizontal="left"/>
      <protection locked="0"/>
    </xf>
    <xf numFmtId="164" fontId="3" fillId="0" borderId="0" xfId="0" applyNumberFormat="1" applyFont="1" applyFill="1" applyBorder="1" applyAlignment="1" applyProtection="1">
      <alignment horizontal="left"/>
      <protection locked="0"/>
    </xf>
    <xf numFmtId="15" fontId="4" fillId="0" borderId="0" xfId="0" applyNumberFormat="1" applyFont="1" applyFill="1" applyBorder="1" applyAlignment="1">
      <alignment horizontal="left"/>
    </xf>
    <xf numFmtId="0" fontId="3" fillId="0" borderId="0" xfId="0" applyFont="1" applyFill="1" applyBorder="1" applyAlignment="1"/>
    <xf numFmtId="15" fontId="3"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left"/>
    </xf>
    <xf numFmtId="15" fontId="1" fillId="0" borderId="0" xfId="0" applyNumberFormat="1" applyFont="1" applyFill="1" applyBorder="1" applyAlignment="1">
      <alignment horizontal="left"/>
    </xf>
    <xf numFmtId="2" fontId="1" fillId="0" borderId="0" xfId="0" applyNumberFormat="1" applyFont="1" applyFill="1" applyBorder="1" applyAlignment="1"/>
    <xf numFmtId="0" fontId="3" fillId="0" borderId="0" xfId="0" applyFont="1" applyFill="1" applyAlignment="1"/>
    <xf numFmtId="0" fontId="5" fillId="0" borderId="0" xfId="0" applyFont="1" applyFill="1" applyBorder="1" applyAlignment="1">
      <alignment horizontal="center"/>
    </xf>
    <xf numFmtId="165" fontId="3" fillId="0" borderId="0" xfId="0" applyNumberFormat="1" applyFont="1" applyFill="1" applyBorder="1" applyAlignment="1"/>
    <xf numFmtId="39" fontId="3" fillId="0" borderId="0" xfId="3" applyNumberFormat="1" applyFont="1" applyFill="1" applyBorder="1" applyAlignment="1"/>
    <xf numFmtId="39" fontId="7" fillId="0" borderId="0" xfId="3" applyNumberFormat="1" applyFont="1" applyFill="1" applyBorder="1" applyAlignment="1"/>
    <xf numFmtId="166" fontId="3" fillId="0" borderId="0" xfId="3" applyNumberFormat="1" applyFont="1" applyFill="1" applyBorder="1" applyAlignment="1">
      <alignment horizontal="center"/>
    </xf>
    <xf numFmtId="39" fontId="1" fillId="0" borderId="0" xfId="0" applyNumberFormat="1" applyFont="1" applyFill="1" applyAlignment="1"/>
    <xf numFmtId="0" fontId="8" fillId="0" borderId="0" xfId="0" applyFont="1" applyFill="1"/>
    <xf numFmtId="0" fontId="3" fillId="0" borderId="0" xfId="0" applyFont="1" applyFill="1" applyBorder="1" applyAlignment="1">
      <alignment horizontal="left" indent="1"/>
    </xf>
    <xf numFmtId="167" fontId="3" fillId="0" borderId="0" xfId="0" applyNumberFormat="1" applyFont="1" applyFill="1" applyBorder="1" applyAlignment="1"/>
    <xf numFmtId="167" fontId="4" fillId="0" borderId="0" xfId="0" applyNumberFormat="1" applyFont="1" applyFill="1" applyBorder="1" applyAlignment="1"/>
    <xf numFmtId="165" fontId="1" fillId="0" borderId="0" xfId="0" applyNumberFormat="1" applyFont="1" applyFill="1" applyBorder="1" applyAlignment="1"/>
    <xf numFmtId="39" fontId="1" fillId="0" borderId="0" xfId="3" applyNumberFormat="1" applyFont="1" applyFill="1" applyBorder="1" applyAlignment="1"/>
    <xf numFmtId="0" fontId="3" fillId="0" borderId="1" xfId="0" applyFont="1" applyFill="1" applyBorder="1" applyAlignment="1">
      <alignment horizontal="center" wrapText="1"/>
    </xf>
    <xf numFmtId="0" fontId="1" fillId="0" borderId="0" xfId="3" applyNumberFormat="1" applyFont="1" applyFill="1" applyBorder="1" applyAlignment="1">
      <alignment horizontal="right"/>
    </xf>
    <xf numFmtId="39" fontId="1" fillId="0" borderId="0" xfId="3" applyNumberFormat="1" applyFont="1" applyFill="1" applyBorder="1" applyAlignment="1">
      <alignment horizontal="right"/>
    </xf>
    <xf numFmtId="39" fontId="1" fillId="0" borderId="0" xfId="3" applyNumberFormat="1" applyFont="1" applyFill="1" applyAlignment="1"/>
    <xf numFmtId="0" fontId="1" fillId="0" borderId="0" xfId="0" applyFont="1" applyFill="1" applyAlignment="1">
      <alignment horizontal="right"/>
    </xf>
    <xf numFmtId="0" fontId="9" fillId="0" borderId="0" xfId="0" applyFont="1" applyFill="1" applyAlignment="1">
      <alignment horizontal="left" indent="1"/>
    </xf>
    <xf numFmtId="0" fontId="3" fillId="0" borderId="0" xfId="0" applyFont="1" applyFill="1" applyAlignment="1">
      <alignment horizontal="left" indent="2"/>
    </xf>
    <xf numFmtId="39" fontId="7" fillId="0" borderId="0" xfId="3" applyNumberFormat="1" applyFont="1" applyFill="1" applyAlignment="1">
      <alignment horizontal="right"/>
    </xf>
    <xf numFmtId="39" fontId="1" fillId="0" borderId="0" xfId="1" applyNumberFormat="1" applyFont="1" applyFill="1" applyAlignment="1">
      <alignment horizontal="right"/>
    </xf>
    <xf numFmtId="39" fontId="1" fillId="0" borderId="0" xfId="0" applyNumberFormat="1" applyFont="1" applyFill="1"/>
    <xf numFmtId="39" fontId="7" fillId="0" borderId="1" xfId="3" applyNumberFormat="1" applyFont="1" applyFill="1" applyBorder="1" applyAlignment="1">
      <alignment horizontal="right"/>
    </xf>
    <xf numFmtId="39" fontId="1" fillId="0" borderId="1" xfId="1" applyNumberFormat="1" applyFont="1" applyFill="1" applyBorder="1" applyAlignment="1">
      <alignment horizontal="right"/>
    </xf>
    <xf numFmtId="39" fontId="3" fillId="0" borderId="0" xfId="3" applyNumberFormat="1" applyFont="1" applyFill="1" applyAlignment="1">
      <alignment horizontal="right"/>
    </xf>
    <xf numFmtId="39" fontId="3" fillId="0" borderId="0" xfId="1" applyNumberFormat="1" applyFont="1" applyFill="1" applyAlignment="1">
      <alignment horizontal="right"/>
    </xf>
    <xf numFmtId="39" fontId="1" fillId="0" borderId="0" xfId="3" applyNumberFormat="1" applyFont="1" applyFill="1" applyAlignment="1">
      <alignment horizontal="right"/>
    </xf>
    <xf numFmtId="39" fontId="11" fillId="0" borderId="0" xfId="1" applyNumberFormat="1" applyFont="1" applyFill="1" applyAlignment="1">
      <alignment horizontal="right"/>
    </xf>
    <xf numFmtId="43" fontId="1" fillId="0" borderId="0" xfId="3" applyFont="1" applyFill="1" applyBorder="1" applyAlignment="1"/>
    <xf numFmtId="39" fontId="4" fillId="0" borderId="0" xfId="3" applyNumberFormat="1" applyFont="1" applyFill="1" applyAlignment="1">
      <alignment horizontal="right"/>
    </xf>
    <xf numFmtId="0" fontId="3" fillId="0" borderId="0" xfId="0" applyFont="1" applyFill="1" applyAlignment="1">
      <alignment horizontal="left" indent="1"/>
    </xf>
    <xf numFmtId="43" fontId="1" fillId="0" borderId="0" xfId="0" applyNumberFormat="1" applyFont="1" applyFill="1" applyAlignment="1"/>
    <xf numFmtId="0" fontId="0" fillId="0" borderId="0" xfId="0" applyFill="1"/>
    <xf numFmtId="39" fontId="7" fillId="0" borderId="1" xfId="0" applyNumberFormat="1" applyFont="1" applyFill="1" applyBorder="1" applyAlignment="1">
      <alignment horizontal="right"/>
    </xf>
    <xf numFmtId="39" fontId="1" fillId="0" borderId="1" xfId="0" applyNumberFormat="1" applyFont="1" applyFill="1" applyBorder="1" applyAlignment="1">
      <alignment horizontal="right"/>
    </xf>
    <xf numFmtId="39" fontId="3" fillId="0" borderId="0" xfId="0" applyNumberFormat="1" applyFont="1" applyFill="1" applyAlignment="1">
      <alignment horizontal="right"/>
    </xf>
    <xf numFmtId="39" fontId="1" fillId="0" borderId="0" xfId="0" applyNumberFormat="1" applyFont="1" applyFill="1" applyAlignment="1">
      <alignment horizontal="right"/>
    </xf>
    <xf numFmtId="0" fontId="12" fillId="0" borderId="0" xfId="0" applyFont="1" applyFill="1" applyAlignment="1">
      <alignment horizontal="center"/>
    </xf>
    <xf numFmtId="0" fontId="13" fillId="0" borderId="0" xfId="0" applyFont="1" applyFill="1" applyAlignment="1">
      <alignment horizontal="center"/>
    </xf>
    <xf numFmtId="39" fontId="13" fillId="0" borderId="0" xfId="0" applyNumberFormat="1" applyFont="1" applyFill="1" applyAlignment="1">
      <alignment horizontal="center"/>
    </xf>
    <xf numFmtId="43" fontId="4" fillId="0" borderId="0" xfId="3" applyFont="1" applyFill="1" applyAlignment="1"/>
    <xf numFmtId="43" fontId="4" fillId="0" borderId="0" xfId="3" applyFont="1" applyFill="1"/>
    <xf numFmtId="168" fontId="4" fillId="0" borderId="0" xfId="3" applyNumberFormat="1" applyFont="1" applyFill="1" applyAlignment="1">
      <alignment horizontal="right"/>
    </xf>
    <xf numFmtId="43" fontId="1" fillId="0" borderId="0" xfId="0" applyNumberFormat="1" applyFont="1" applyFill="1"/>
    <xf numFmtId="43" fontId="4" fillId="0" borderId="0" xfId="3" applyFont="1" applyFill="1" applyAlignment="1">
      <alignment horizontal="right"/>
    </xf>
    <xf numFmtId="43" fontId="4" fillId="0" borderId="1" xfId="3" applyFont="1" applyFill="1" applyBorder="1" applyAlignment="1"/>
    <xf numFmtId="43" fontId="3" fillId="0" borderId="0" xfId="3" applyFont="1" applyFill="1" applyAlignment="1"/>
    <xf numFmtId="43" fontId="3" fillId="0" borderId="2" xfId="3" applyFont="1" applyFill="1" applyBorder="1" applyAlignment="1"/>
    <xf numFmtId="168" fontId="3" fillId="0" borderId="2" xfId="3" applyNumberFormat="1" applyFont="1" applyFill="1" applyBorder="1" applyAlignment="1">
      <alignment horizontal="left" indent="1"/>
    </xf>
    <xf numFmtId="39" fontId="1" fillId="0" borderId="0" xfId="0" applyNumberFormat="1" applyFont="1" applyFill="1" applyAlignment="1">
      <alignment horizontal="center"/>
    </xf>
    <xf numFmtId="43" fontId="5" fillId="0" borderId="0" xfId="3" applyFont="1" applyFill="1" applyAlignment="1">
      <alignment horizontal="right"/>
    </xf>
    <xf numFmtId="0" fontId="5" fillId="0" borderId="0" xfId="0" applyFont="1" applyFill="1" applyAlignment="1">
      <alignment horizontal="right"/>
    </xf>
    <xf numFmtId="0" fontId="5" fillId="0" borderId="0" xfId="0" applyFont="1" applyFill="1" applyAlignment="1">
      <alignment horizontal="center" wrapText="1"/>
    </xf>
    <xf numFmtId="168" fontId="7" fillId="0" borderId="0" xfId="3" applyNumberFormat="1" applyFont="1" applyFill="1"/>
    <xf numFmtId="43" fontId="7" fillId="0" borderId="0" xfId="3" applyFont="1" applyFill="1" applyAlignment="1"/>
    <xf numFmtId="169" fontId="7" fillId="0" borderId="0" xfId="4" applyNumberFormat="1" applyFont="1" applyFill="1" applyAlignment="1"/>
    <xf numFmtId="168" fontId="7" fillId="0" borderId="0" xfId="3" applyNumberFormat="1" applyFont="1" applyFill="1" applyAlignment="1">
      <alignment horizontal="center"/>
    </xf>
    <xf numFmtId="39" fontId="7" fillId="0" borderId="0" xfId="0" applyNumberFormat="1" applyFont="1" applyFill="1" applyAlignment="1">
      <alignment horizontal="right"/>
    </xf>
    <xf numFmtId="0" fontId="7" fillId="0" borderId="0" xfId="0" applyFont="1" applyFill="1" applyAlignment="1"/>
    <xf numFmtId="37" fontId="7" fillId="0" borderId="0" xfId="3" applyNumberFormat="1" applyFont="1" applyFill="1" applyAlignment="1"/>
    <xf numFmtId="39" fontId="7" fillId="0" borderId="0" xfId="0" applyNumberFormat="1" applyFont="1" applyFill="1" applyAlignment="1"/>
    <xf numFmtId="168" fontId="1" fillId="0" borderId="0" xfId="0" applyNumberFormat="1" applyFont="1" applyFill="1" applyAlignment="1"/>
    <xf numFmtId="168" fontId="3" fillId="0" borderId="2" xfId="3" applyNumberFormat="1" applyFont="1" applyFill="1" applyBorder="1" applyAlignment="1">
      <alignment horizontal="center"/>
    </xf>
    <xf numFmtId="39" fontId="3" fillId="0" borderId="2" xfId="3" applyNumberFormat="1" applyFont="1" applyFill="1" applyBorder="1" applyAlignment="1">
      <alignment horizontal="right"/>
    </xf>
    <xf numFmtId="169" fontId="3" fillId="0" borderId="0" xfId="0" applyNumberFormat="1" applyFont="1" applyFill="1" applyAlignment="1"/>
    <xf numFmtId="6" fontId="14" fillId="0" borderId="0" xfId="0" quotePrefix="1" applyNumberFormat="1" applyFont="1" applyFill="1" applyAlignment="1" applyProtection="1">
      <alignment horizontal="left"/>
      <protection locked="0"/>
    </xf>
    <xf numFmtId="0" fontId="8" fillId="0" borderId="0" xfId="0" applyFont="1" applyFill="1" applyAlignment="1">
      <alignment horizontal="center"/>
    </xf>
    <xf numFmtId="6" fontId="3" fillId="0" borderId="0" xfId="0" applyNumberFormat="1" applyFont="1" applyFill="1" applyAlignment="1" applyProtection="1">
      <alignment horizontal="left" indent="1"/>
      <protection locked="0"/>
    </xf>
    <xf numFmtId="6" fontId="3" fillId="0" borderId="0" xfId="0" applyNumberFormat="1" applyFont="1" applyFill="1" applyAlignment="1" applyProtection="1">
      <alignment horizontal="left" indent="2"/>
      <protection locked="0"/>
    </xf>
    <xf numFmtId="6" fontId="3" fillId="0" borderId="0" xfId="0" applyNumberFormat="1" applyFont="1" applyFill="1" applyAlignment="1" applyProtection="1">
      <alignment horizontal="left" indent="3"/>
      <protection locked="0"/>
    </xf>
    <xf numFmtId="43" fontId="3" fillId="0" borderId="0" xfId="0" applyNumberFormat="1" applyFont="1" applyFill="1" applyAlignment="1"/>
    <xf numFmtId="6" fontId="14" fillId="0" borderId="0" xfId="0" applyNumberFormat="1" applyFont="1" applyFill="1" applyAlignment="1" applyProtection="1">
      <alignment horizontal="left"/>
      <protection locked="0"/>
    </xf>
    <xf numFmtId="43" fontId="1" fillId="0" borderId="0" xfId="0" applyNumberFormat="1" applyFont="1" applyFill="1" applyAlignment="1">
      <alignment horizontal="center"/>
    </xf>
    <xf numFmtId="39" fontId="3" fillId="0" borderId="0" xfId="3" applyNumberFormat="1" applyFont="1" applyFill="1" applyAlignment="1"/>
    <xf numFmtId="39" fontId="4" fillId="0" borderId="1" xfId="3" applyNumberFormat="1" applyFont="1" applyFill="1" applyBorder="1" applyAlignment="1"/>
    <xf numFmtId="39" fontId="4" fillId="0" borderId="0" xfId="3" applyNumberFormat="1" applyFont="1" applyFill="1" applyAlignment="1"/>
    <xf numFmtId="39" fontId="7" fillId="0" borderId="0" xfId="3" applyNumberFormat="1" applyFont="1" applyFill="1" applyAlignment="1"/>
    <xf numFmtId="39" fontId="3" fillId="0" borderId="1" xfId="0" applyNumberFormat="1" applyFont="1" applyFill="1" applyBorder="1" applyAlignment="1"/>
    <xf numFmtId="39" fontId="3" fillId="0" borderId="0" xfId="0" applyNumberFormat="1" applyFont="1" applyFill="1" applyAlignment="1"/>
    <xf numFmtId="0" fontId="5" fillId="0" borderId="0" xfId="0" applyFont="1" applyFill="1" applyAlignment="1">
      <alignment horizontal="left" indent="2"/>
    </xf>
    <xf numFmtId="0" fontId="3" fillId="0" borderId="0" xfId="0" applyFont="1" applyFill="1" applyAlignment="1">
      <alignment horizontal="left" indent="3"/>
    </xf>
    <xf numFmtId="39" fontId="3" fillId="0" borderId="0" xfId="0" applyNumberFormat="1" applyFont="1" applyFill="1" applyBorder="1" applyAlignment="1"/>
    <xf numFmtId="43" fontId="3" fillId="0" borderId="0" xfId="3" applyNumberFormat="1" applyFont="1" applyFill="1" applyAlignment="1"/>
    <xf numFmtId="0" fontId="5" fillId="0" borderId="0" xfId="0" applyFont="1" applyFill="1" applyAlignment="1">
      <alignment horizontal="left" indent="1"/>
    </xf>
    <xf numFmtId="43" fontId="15" fillId="0" borderId="0" xfId="1" applyFont="1" applyFill="1"/>
    <xf numFmtId="39" fontId="4" fillId="0" borderId="0" xfId="0" applyNumberFormat="1" applyFont="1" applyFill="1" applyAlignment="1"/>
    <xf numFmtId="9" fontId="4" fillId="0" borderId="0" xfId="0" applyNumberFormat="1" applyFont="1" applyFill="1" applyAlignment="1"/>
    <xf numFmtId="9" fontId="1" fillId="0" borderId="0" xfId="2" applyFont="1" applyFill="1"/>
    <xf numFmtId="165" fontId="1" fillId="0" borderId="0" xfId="4" applyNumberFormat="1" applyFont="1" applyFill="1" applyAlignment="1"/>
    <xf numFmtId="0" fontId="5" fillId="0" borderId="0" xfId="0" applyFont="1" applyFill="1" applyAlignment="1">
      <alignment horizontal="center"/>
    </xf>
    <xf numFmtId="37" fontId="1" fillId="0" borderId="0" xfId="0" applyNumberFormat="1" applyFont="1" applyFill="1" applyAlignment="1"/>
    <xf numFmtId="170" fontId="3" fillId="0" borderId="0" xfId="4" applyNumberFormat="1" applyFont="1" applyFill="1" applyAlignment="1"/>
    <xf numFmtId="170" fontId="7" fillId="0" borderId="0" xfId="4" applyNumberFormat="1" applyFont="1" applyFill="1" applyAlignment="1"/>
    <xf numFmtId="0" fontId="3" fillId="0" borderId="0" xfId="0" applyFont="1" applyAlignment="1"/>
    <xf numFmtId="43" fontId="5" fillId="0" borderId="0" xfId="3" applyFont="1" applyFill="1" applyAlignment="1">
      <alignment horizontal="center"/>
    </xf>
    <xf numFmtId="10" fontId="3" fillId="0" borderId="0" xfId="2" applyNumberFormat="1" applyFont="1" applyFill="1"/>
    <xf numFmtId="37" fontId="4" fillId="0" borderId="0" xfId="0" applyNumberFormat="1" applyFont="1" applyFill="1"/>
    <xf numFmtId="39" fontId="4" fillId="0" borderId="0" xfId="0" applyNumberFormat="1" applyFont="1" applyFill="1" applyBorder="1" applyAlignment="1"/>
    <xf numFmtId="37" fontId="4" fillId="0" borderId="0" xfId="0" applyNumberFormat="1" applyFont="1" applyFill="1" applyBorder="1"/>
    <xf numFmtId="39" fontId="4" fillId="0" borderId="1" xfId="0" applyNumberFormat="1" applyFont="1" applyFill="1" applyBorder="1" applyAlignment="1"/>
    <xf numFmtId="37" fontId="4" fillId="0" borderId="1" xfId="0" applyNumberFormat="1" applyFont="1" applyFill="1" applyBorder="1"/>
    <xf numFmtId="37" fontId="3" fillId="0" borderId="0" xfId="0" applyNumberFormat="1" applyFont="1" applyFill="1"/>
    <xf numFmtId="0" fontId="3" fillId="0" borderId="0" xfId="0" applyFont="1" applyFill="1"/>
    <xf numFmtId="43" fontId="5" fillId="0" borderId="0" xfId="3" applyFont="1" applyAlignment="1">
      <alignment horizontal="center"/>
    </xf>
    <xf numFmtId="10" fontId="1" fillId="0" borderId="0" xfId="4" applyNumberFormat="1" applyFont="1" applyFill="1" applyAlignment="1"/>
    <xf numFmtId="10" fontId="1" fillId="0" borderId="0" xfId="0" applyNumberFormat="1" applyFont="1" applyFill="1" applyAlignment="1"/>
    <xf numFmtId="10" fontId="3" fillId="0" borderId="0" xfId="4" applyNumberFormat="1" applyFont="1" applyFill="1" applyAlignment="1"/>
    <xf numFmtId="0" fontId="3" fillId="0" borderId="0" xfId="5" applyFont="1" applyAlignment="1">
      <alignment horizontal="left" indent="1"/>
    </xf>
    <xf numFmtId="43" fontId="4" fillId="0" borderId="0" xfId="1" applyFont="1" applyFill="1" applyAlignment="1"/>
    <xf numFmtId="10" fontId="3" fillId="0" borderId="0" xfId="4" applyNumberFormat="1" applyFont="1" applyFill="1" applyAlignment="1">
      <alignment horizontal="right"/>
    </xf>
    <xf numFmtId="37" fontId="4" fillId="0" borderId="0" xfId="0" applyNumberFormat="1" applyFont="1" applyFill="1" applyAlignment="1"/>
    <xf numFmtId="43" fontId="1" fillId="0" borderId="0" xfId="3" applyFont="1" applyFill="1" applyAlignment="1"/>
    <xf numFmtId="37" fontId="7" fillId="0" borderId="0" xfId="0" applyNumberFormat="1" applyFont="1" applyFill="1" applyAlignment="1"/>
    <xf numFmtId="39" fontId="3" fillId="0" borderId="3" xfId="0" applyNumberFormat="1" applyFont="1" applyFill="1" applyBorder="1" applyAlignment="1"/>
    <xf numFmtId="43" fontId="1" fillId="0" borderId="0" xfId="3" applyFont="1" applyFill="1"/>
    <xf numFmtId="0" fontId="1" fillId="0" borderId="0" xfId="0" applyFont="1" applyFill="1" applyBorder="1"/>
    <xf numFmtId="43" fontId="1" fillId="0" borderId="0" xfId="3" applyFont="1" applyFill="1" applyBorder="1"/>
    <xf numFmtId="39" fontId="1" fillId="0" borderId="0" xfId="0" applyNumberFormat="1" applyFont="1" applyFill="1" applyBorder="1"/>
    <xf numFmtId="39" fontId="1" fillId="0" borderId="0" xfId="0" applyNumberFormat="1" applyFont="1" applyFill="1" applyBorder="1" applyAlignment="1"/>
    <xf numFmtId="0" fontId="17" fillId="0" borderId="0" xfId="0" applyFont="1" applyFill="1"/>
    <xf numFmtId="0" fontId="3" fillId="0" borderId="0" xfId="0" applyFont="1" applyFill="1" applyAlignment="1">
      <alignment horizontal="right"/>
    </xf>
    <xf numFmtId="0" fontId="18" fillId="0" borderId="0" xfId="0" applyFont="1" applyAlignment="1">
      <alignment vertical="center"/>
    </xf>
  </cellXfs>
  <cellStyles count="6">
    <cellStyle name="Comma" xfId="1" builtinId="3"/>
    <cellStyle name="Comma 2" xfId="3"/>
    <cellStyle name="Normal" xfId="0" builtinId="0"/>
    <cellStyle name="Normal_Report_1" xfId="5"/>
    <cellStyle name="Percent" xfId="2"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EASURY/EXCEL/NALT%2019-A/ABS/NALT%2019-A%20Oct'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EASURY/EXCEL/NALT%2019-A/ABS/NALT%2019-A%20Nov'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EASURY/EXCEL/NALT%2019-A/ABS/NALT%2019-A%20Dec'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tabSelected="1" zoomScale="75" zoomScaleNormal="75" workbookViewId="0">
      <selection activeCell="C19" sqref="C19"/>
    </sheetView>
  </sheetViews>
  <sheetFormatPr defaultColWidth="34.453125" defaultRowHeight="14" x14ac:dyDescent="0.3"/>
  <cols>
    <col min="1" max="1" width="32.453125" style="1" customWidth="1"/>
    <col min="2" max="2" width="20.26953125" style="4" customWidth="1"/>
    <col min="3" max="3" width="18.81640625" style="4" bestFit="1" customWidth="1"/>
    <col min="4" max="4" width="37.81640625" style="4" customWidth="1"/>
    <col min="5" max="5" width="21.26953125" style="4" customWidth="1"/>
    <col min="6" max="6" width="23.26953125" style="4" customWidth="1"/>
    <col min="7" max="7" width="20.81640625" style="4" customWidth="1"/>
    <col min="8" max="8" width="18.1796875" style="4" customWidth="1"/>
    <col min="9" max="9" width="15.1796875" style="4" customWidth="1"/>
    <col min="10" max="16384" width="34.453125" style="4"/>
  </cols>
  <sheetData>
    <row r="1" spans="1:31" x14ac:dyDescent="0.3">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3">
      <c r="A2" s="5"/>
      <c r="B2" s="1"/>
      <c r="C2" s="1"/>
      <c r="D2" s="1"/>
      <c r="E2" s="1"/>
      <c r="F2" s="1"/>
      <c r="G2" s="1"/>
    </row>
    <row r="3" spans="1:31" x14ac:dyDescent="0.3">
      <c r="A3" s="6" t="s">
        <v>0</v>
      </c>
      <c r="B3" s="1"/>
      <c r="C3" s="7">
        <v>43800</v>
      </c>
      <c r="D3" s="8" t="s">
        <v>1</v>
      </c>
      <c r="E3" s="9">
        <v>43845</v>
      </c>
      <c r="F3" s="1"/>
      <c r="G3" s="1"/>
    </row>
    <row r="4" spans="1:31" x14ac:dyDescent="0.3">
      <c r="A4" s="6" t="s">
        <v>2</v>
      </c>
      <c r="B4" s="1"/>
      <c r="C4" s="7">
        <v>43830</v>
      </c>
      <c r="D4" s="8" t="s">
        <v>3</v>
      </c>
      <c r="E4" s="10">
        <v>30</v>
      </c>
      <c r="F4" s="1"/>
      <c r="G4" s="1"/>
    </row>
    <row r="5" spans="1:31" x14ac:dyDescent="0.3">
      <c r="A5" s="6" t="s">
        <v>4</v>
      </c>
      <c r="B5" s="1"/>
      <c r="C5" s="7">
        <v>43815</v>
      </c>
      <c r="D5" s="8" t="s">
        <v>5</v>
      </c>
      <c r="E5" s="10">
        <v>30</v>
      </c>
      <c r="F5" s="11"/>
      <c r="G5" s="1"/>
    </row>
    <row r="6" spans="1:31" x14ac:dyDescent="0.3">
      <c r="A6" s="6" t="s">
        <v>6</v>
      </c>
      <c r="B6" s="1"/>
      <c r="C6" s="7">
        <v>43845</v>
      </c>
      <c r="D6" s="11"/>
      <c r="E6" s="12"/>
      <c r="F6" s="11"/>
      <c r="G6" s="1"/>
    </row>
    <row r="7" spans="1:31" x14ac:dyDescent="0.3">
      <c r="A7" s="6"/>
      <c r="B7" s="13"/>
      <c r="C7" s="11"/>
      <c r="D7" s="11"/>
      <c r="E7" s="11"/>
      <c r="F7" s="14"/>
      <c r="G7" s="1"/>
    </row>
    <row r="8" spans="1:31" x14ac:dyDescent="0.3">
      <c r="A8" s="15" t="s">
        <v>7</v>
      </c>
      <c r="B8" s="11"/>
      <c r="C8" s="1"/>
      <c r="D8" s="1"/>
      <c r="E8" s="1"/>
      <c r="F8" s="1"/>
      <c r="G8" s="1"/>
    </row>
    <row r="9" spans="1:31" x14ac:dyDescent="0.3">
      <c r="A9" s="8"/>
      <c r="B9" s="16" t="s">
        <v>8</v>
      </c>
      <c r="C9" s="16" t="s">
        <v>9</v>
      </c>
      <c r="D9" s="16" t="s">
        <v>10</v>
      </c>
      <c r="E9" s="16" t="s">
        <v>11</v>
      </c>
      <c r="F9" s="16" t="s">
        <v>12</v>
      </c>
      <c r="G9" s="1"/>
    </row>
    <row r="10" spans="1:31" x14ac:dyDescent="0.3">
      <c r="A10" s="8" t="s">
        <v>13</v>
      </c>
      <c r="B10" s="17"/>
      <c r="C10" s="18">
        <v>1506027540.24</v>
      </c>
      <c r="D10" s="19">
        <v>1285703150.4000001</v>
      </c>
      <c r="E10" s="18">
        <v>1255206096.3299999</v>
      </c>
      <c r="F10" s="20">
        <v>0.83345494208556814</v>
      </c>
      <c r="G10" s="21"/>
      <c r="H10" s="22"/>
    </row>
    <row r="11" spans="1:31" x14ac:dyDescent="0.3">
      <c r="A11" s="8" t="s">
        <v>14</v>
      </c>
      <c r="B11" s="8"/>
      <c r="C11" s="18">
        <v>1506027540.24</v>
      </c>
      <c r="D11" s="19">
        <v>1285703150.4000001</v>
      </c>
      <c r="E11" s="18">
        <v>1255206096.3299999</v>
      </c>
      <c r="F11" s="20">
        <v>0.83345494208556814</v>
      </c>
      <c r="G11" s="1"/>
    </row>
    <row r="12" spans="1:31" x14ac:dyDescent="0.3">
      <c r="A12" s="23" t="s">
        <v>15</v>
      </c>
      <c r="B12" s="24">
        <v>2.59881E-2</v>
      </c>
      <c r="C12" s="18">
        <v>175000000</v>
      </c>
      <c r="D12" s="19">
        <v>0</v>
      </c>
      <c r="E12" s="18">
        <v>0</v>
      </c>
      <c r="F12" s="20">
        <v>0</v>
      </c>
      <c r="G12" s="21"/>
    </row>
    <row r="13" spans="1:31" x14ac:dyDescent="0.3">
      <c r="A13" s="23" t="s">
        <v>16</v>
      </c>
      <c r="B13" s="24">
        <v>2.7099999999999999E-2</v>
      </c>
      <c r="C13" s="18">
        <v>530000000</v>
      </c>
      <c r="D13" s="19">
        <v>484675610.16000003</v>
      </c>
      <c r="E13" s="18">
        <v>454178556.09000003</v>
      </c>
      <c r="F13" s="20">
        <v>0.85694067186792455</v>
      </c>
      <c r="G13" s="21"/>
    </row>
    <row r="14" spans="1:31" x14ac:dyDescent="0.3">
      <c r="A14" s="23" t="s">
        <v>17</v>
      </c>
      <c r="B14" s="25">
        <v>0</v>
      </c>
      <c r="C14" s="18">
        <v>0</v>
      </c>
      <c r="D14" s="19">
        <v>0</v>
      </c>
      <c r="E14" s="18">
        <v>0</v>
      </c>
      <c r="F14" s="20">
        <v>0</v>
      </c>
      <c r="G14" s="21"/>
    </row>
    <row r="15" spans="1:31" x14ac:dyDescent="0.3">
      <c r="A15" s="23" t="s">
        <v>18</v>
      </c>
      <c r="B15" s="24">
        <v>2.76E-2</v>
      </c>
      <c r="C15" s="18">
        <v>437000000</v>
      </c>
      <c r="D15" s="19">
        <v>437000000</v>
      </c>
      <c r="E15" s="18">
        <v>437000000</v>
      </c>
      <c r="F15" s="20">
        <v>1</v>
      </c>
      <c r="G15" s="1"/>
    </row>
    <row r="16" spans="1:31" x14ac:dyDescent="0.3">
      <c r="A16" s="23" t="s">
        <v>19</v>
      </c>
      <c r="B16" s="24">
        <v>2.7799999999999998E-2</v>
      </c>
      <c r="C16" s="18">
        <v>108000000</v>
      </c>
      <c r="D16" s="19">
        <v>108000000</v>
      </c>
      <c r="E16" s="18">
        <v>108000000</v>
      </c>
      <c r="F16" s="20">
        <v>1</v>
      </c>
      <c r="G16" s="1"/>
    </row>
    <row r="17" spans="1:10" x14ac:dyDescent="0.3">
      <c r="A17" s="23" t="s">
        <v>20</v>
      </c>
      <c r="B17" s="24">
        <v>0</v>
      </c>
      <c r="C17" s="18">
        <v>256027540.24000001</v>
      </c>
      <c r="D17" s="19">
        <v>256027540.24000001</v>
      </c>
      <c r="E17" s="18">
        <v>256027540.24000001</v>
      </c>
      <c r="F17" s="20">
        <v>1</v>
      </c>
      <c r="G17" s="1"/>
    </row>
    <row r="18" spans="1:10" x14ac:dyDescent="0.3">
      <c r="A18" s="23"/>
      <c r="B18" s="26"/>
      <c r="C18" s="27"/>
      <c r="D18" s="27"/>
      <c r="E18" s="27"/>
      <c r="F18" s="27"/>
      <c r="G18" s="1"/>
    </row>
    <row r="19" spans="1:10" x14ac:dyDescent="0.3">
      <c r="A19" s="23"/>
      <c r="B19" s="26"/>
      <c r="C19" s="1"/>
      <c r="D19" s="1"/>
      <c r="E19" s="1"/>
      <c r="F19" s="27"/>
      <c r="G19" s="21"/>
    </row>
    <row r="20" spans="1:10" ht="28" x14ac:dyDescent="0.3">
      <c r="A20" s="23"/>
      <c r="B20" s="28" t="s">
        <v>21</v>
      </c>
      <c r="C20" s="28" t="s">
        <v>22</v>
      </c>
      <c r="D20" s="28" t="s">
        <v>23</v>
      </c>
      <c r="E20" s="28" t="s">
        <v>24</v>
      </c>
      <c r="F20" s="27"/>
      <c r="G20" s="1"/>
    </row>
    <row r="21" spans="1:10" x14ac:dyDescent="0.3">
      <c r="A21" s="23" t="s">
        <v>15</v>
      </c>
      <c r="B21" s="18">
        <v>0</v>
      </c>
      <c r="C21" s="18">
        <v>0</v>
      </c>
      <c r="D21" s="20">
        <v>0</v>
      </c>
      <c r="E21" s="20">
        <v>0</v>
      </c>
      <c r="F21" s="27"/>
      <c r="G21" s="1"/>
    </row>
    <row r="22" spans="1:10" x14ac:dyDescent="0.3">
      <c r="A22" s="23" t="s">
        <v>16</v>
      </c>
      <c r="B22" s="18">
        <v>30497054.070000105</v>
      </c>
      <c r="C22" s="18">
        <v>1094559.0900000001</v>
      </c>
      <c r="D22" s="20">
        <v>57.541611452830388</v>
      </c>
      <c r="E22" s="20">
        <v>2.0652058301886793</v>
      </c>
      <c r="F22" s="27"/>
      <c r="G22" s="1"/>
    </row>
    <row r="23" spans="1:10" x14ac:dyDescent="0.3">
      <c r="A23" s="23" t="s">
        <v>17</v>
      </c>
      <c r="B23" s="18">
        <v>0</v>
      </c>
      <c r="C23" s="18">
        <v>0</v>
      </c>
      <c r="D23" s="20">
        <v>0</v>
      </c>
      <c r="E23" s="20">
        <v>0</v>
      </c>
      <c r="F23" s="27"/>
      <c r="G23" s="1"/>
    </row>
    <row r="24" spans="1:10" x14ac:dyDescent="0.3">
      <c r="A24" s="23" t="s">
        <v>18</v>
      </c>
      <c r="B24" s="18">
        <v>0</v>
      </c>
      <c r="C24" s="18">
        <v>1005100</v>
      </c>
      <c r="D24" s="20">
        <v>0</v>
      </c>
      <c r="E24" s="20">
        <v>2.2999999999999998</v>
      </c>
      <c r="F24" s="27"/>
      <c r="G24" s="1"/>
    </row>
    <row r="25" spans="1:10" x14ac:dyDescent="0.3">
      <c r="A25" s="23" t="s">
        <v>19</v>
      </c>
      <c r="B25" s="18">
        <v>0</v>
      </c>
      <c r="C25" s="18">
        <v>250200</v>
      </c>
      <c r="D25" s="20">
        <v>0</v>
      </c>
      <c r="E25" s="20">
        <v>2.3166666666666669</v>
      </c>
      <c r="F25" s="27"/>
      <c r="G25" s="1"/>
    </row>
    <row r="26" spans="1:10" x14ac:dyDescent="0.3">
      <c r="A26" s="23" t="s">
        <v>20</v>
      </c>
      <c r="B26" s="18">
        <v>0</v>
      </c>
      <c r="C26" s="18">
        <v>0</v>
      </c>
      <c r="D26" s="20">
        <v>0</v>
      </c>
      <c r="E26" s="20">
        <v>0</v>
      </c>
      <c r="F26" s="27"/>
      <c r="G26" s="1"/>
    </row>
    <row r="27" spans="1:10" x14ac:dyDescent="0.3">
      <c r="A27" s="8" t="s">
        <v>14</v>
      </c>
      <c r="B27" s="18">
        <v>30497054.070000105</v>
      </c>
      <c r="C27" s="18">
        <v>2349859.09</v>
      </c>
      <c r="D27" s="29"/>
      <c r="E27" s="30"/>
      <c r="F27" s="31"/>
      <c r="G27" s="1"/>
    </row>
    <row r="28" spans="1:10" x14ac:dyDescent="0.3">
      <c r="A28" s="15"/>
      <c r="B28" s="31"/>
      <c r="C28" s="1"/>
      <c r="D28" s="32"/>
      <c r="E28" s="32"/>
      <c r="F28" s="31"/>
      <c r="G28" s="1"/>
    </row>
    <row r="29" spans="1:10" x14ac:dyDescent="0.3">
      <c r="A29" s="15" t="s">
        <v>25</v>
      </c>
      <c r="B29" s="31"/>
      <c r="C29" s="1"/>
      <c r="D29" s="32"/>
      <c r="E29" s="32"/>
      <c r="F29" s="1"/>
      <c r="G29" s="1"/>
    </row>
    <row r="30" spans="1:10" x14ac:dyDescent="0.3">
      <c r="A30" s="15"/>
      <c r="B30" s="1"/>
      <c r="C30" s="1"/>
      <c r="D30" s="1"/>
      <c r="E30" s="1"/>
      <c r="F30" s="1"/>
      <c r="G30" s="1"/>
    </row>
    <row r="31" spans="1:10" x14ac:dyDescent="0.3">
      <c r="A31" s="33" t="s">
        <v>26</v>
      </c>
      <c r="B31" s="1"/>
      <c r="C31" s="1"/>
      <c r="D31" s="1"/>
      <c r="E31" s="1"/>
      <c r="F31" s="1"/>
      <c r="G31" s="1"/>
    </row>
    <row r="32" spans="1:10" x14ac:dyDescent="0.3">
      <c r="A32" s="34" t="s">
        <v>27</v>
      </c>
      <c r="B32" s="1"/>
      <c r="C32" s="1"/>
      <c r="D32" s="1"/>
      <c r="E32" s="1"/>
      <c r="F32" s="1"/>
      <c r="H32" s="35">
        <v>18469521.379999999</v>
      </c>
      <c r="I32" s="36"/>
      <c r="J32" s="37"/>
    </row>
    <row r="33" spans="1:10" x14ac:dyDescent="0.3">
      <c r="A33" s="34" t="s">
        <v>28</v>
      </c>
      <c r="B33" s="1"/>
      <c r="C33" s="1"/>
      <c r="D33" s="1"/>
      <c r="E33" s="1"/>
      <c r="F33" s="1"/>
      <c r="H33" s="38">
        <v>8402065.5399999991</v>
      </c>
      <c r="I33" s="39"/>
      <c r="J33" s="37"/>
    </row>
    <row r="34" spans="1:10" x14ac:dyDescent="0.3">
      <c r="A34" s="15" t="s">
        <v>29</v>
      </c>
      <c r="B34" s="1"/>
      <c r="C34" s="1"/>
      <c r="D34" s="1"/>
      <c r="E34" s="32"/>
      <c r="F34" s="21"/>
      <c r="H34" s="40">
        <v>26871586.919999998</v>
      </c>
      <c r="I34" s="41"/>
      <c r="J34" s="37"/>
    </row>
    <row r="35" spans="1:10" x14ac:dyDescent="0.3">
      <c r="A35" s="15"/>
      <c r="B35" s="1"/>
      <c r="C35" s="1"/>
      <c r="D35" s="1"/>
      <c r="E35" s="32"/>
      <c r="F35" s="21"/>
      <c r="H35" s="42"/>
      <c r="I35" s="41"/>
    </row>
    <row r="36" spans="1:10" x14ac:dyDescent="0.3">
      <c r="A36" s="15" t="s">
        <v>30</v>
      </c>
      <c r="B36" s="1"/>
      <c r="C36" s="1"/>
      <c r="D36" s="1"/>
      <c r="E36" s="1"/>
      <c r="F36" s="1"/>
      <c r="H36" s="40">
        <v>0</v>
      </c>
      <c r="I36" s="43"/>
      <c r="J36" s="37"/>
    </row>
    <row r="37" spans="1:10" x14ac:dyDescent="0.3">
      <c r="A37" s="15"/>
      <c r="B37" s="1"/>
      <c r="C37" s="1"/>
      <c r="D37" s="1"/>
      <c r="E37" s="1"/>
      <c r="F37" s="1"/>
      <c r="H37" s="1"/>
      <c r="I37" s="15"/>
    </row>
    <row r="38" spans="1:10" x14ac:dyDescent="0.3">
      <c r="A38" s="33" t="s">
        <v>31</v>
      </c>
      <c r="B38" s="1"/>
      <c r="C38" s="1"/>
      <c r="D38" s="1"/>
      <c r="E38" s="1"/>
      <c r="F38" s="1"/>
      <c r="H38" s="1"/>
      <c r="I38" s="15"/>
    </row>
    <row r="39" spans="1:10" x14ac:dyDescent="0.3">
      <c r="A39" s="34" t="s">
        <v>32</v>
      </c>
      <c r="B39" s="1"/>
      <c r="C39" s="1"/>
      <c r="D39" s="44"/>
      <c r="E39" s="1"/>
      <c r="F39" s="1"/>
      <c r="H39" s="45">
        <v>630688.56999999995</v>
      </c>
      <c r="I39" s="43"/>
      <c r="J39" s="37"/>
    </row>
    <row r="40" spans="1:10" x14ac:dyDescent="0.3">
      <c r="A40" s="34" t="s">
        <v>33</v>
      </c>
      <c r="B40" s="1"/>
      <c r="C40" s="1"/>
      <c r="D40" s="1"/>
      <c r="E40" s="1"/>
      <c r="F40" s="21"/>
      <c r="H40" s="38">
        <v>4483409.53</v>
      </c>
      <c r="I40" s="39"/>
      <c r="J40" s="37"/>
    </row>
    <row r="41" spans="1:10" x14ac:dyDescent="0.3">
      <c r="A41" s="46" t="s">
        <v>34</v>
      </c>
      <c r="B41" s="1"/>
      <c r="C41" s="1"/>
      <c r="D41" s="1"/>
      <c r="E41" s="1"/>
      <c r="F41" s="47"/>
      <c r="H41" s="40">
        <v>5114098.1000000006</v>
      </c>
      <c r="I41" s="41"/>
      <c r="J41" s="37"/>
    </row>
    <row r="42" spans="1:10" x14ac:dyDescent="0.3">
      <c r="A42" s="34"/>
      <c r="B42" s="1"/>
      <c r="C42" s="1"/>
      <c r="D42" s="1"/>
      <c r="E42" s="1"/>
      <c r="F42" s="1"/>
      <c r="G42" s="37"/>
      <c r="H42" s="42"/>
      <c r="I42" s="43"/>
    </row>
    <row r="43" spans="1:10" x14ac:dyDescent="0.3">
      <c r="A43" s="15"/>
      <c r="B43" s="1"/>
      <c r="C43" s="1"/>
      <c r="D43" s="1"/>
      <c r="E43" s="1"/>
      <c r="F43" s="1"/>
      <c r="H43" s="1"/>
      <c r="I43" s="15"/>
    </row>
    <row r="44" spans="1:10" x14ac:dyDescent="0.3">
      <c r="A44" s="33" t="s">
        <v>35</v>
      </c>
      <c r="B44" s="1"/>
      <c r="C44" s="1"/>
      <c r="D44" s="1"/>
      <c r="E44" s="1"/>
      <c r="F44" s="1"/>
      <c r="H44" s="1"/>
      <c r="I44" s="15"/>
    </row>
    <row r="45" spans="1:10" ht="14.5" x14ac:dyDescent="0.35">
      <c r="A45" s="46" t="s">
        <v>36</v>
      </c>
      <c r="B45" s="1"/>
      <c r="C45" s="1"/>
      <c r="D45" s="1"/>
      <c r="E45" s="1"/>
      <c r="F45" s="1"/>
      <c r="G45" s="48"/>
      <c r="H45" s="40">
        <v>0</v>
      </c>
      <c r="I45" s="41"/>
      <c r="J45" s="37"/>
    </row>
    <row r="46" spans="1:10" x14ac:dyDescent="0.3">
      <c r="A46" s="46" t="s">
        <v>37</v>
      </c>
      <c r="B46" s="1"/>
      <c r="C46" s="1"/>
      <c r="D46" s="1"/>
      <c r="E46" s="1"/>
      <c r="F46" s="1"/>
      <c r="H46" s="45">
        <v>0</v>
      </c>
      <c r="I46" s="43"/>
      <c r="J46" s="37"/>
    </row>
    <row r="47" spans="1:10" x14ac:dyDescent="0.3">
      <c r="A47" s="46" t="s">
        <v>38</v>
      </c>
      <c r="B47" s="1"/>
      <c r="C47" s="1"/>
      <c r="D47" s="1"/>
      <c r="E47" s="1"/>
      <c r="F47" s="21"/>
      <c r="G47" s="36"/>
      <c r="H47" s="35">
        <v>9629094.629999999</v>
      </c>
      <c r="I47" s="36"/>
      <c r="J47" s="37"/>
    </row>
    <row r="48" spans="1:10" x14ac:dyDescent="0.3">
      <c r="A48" s="46" t="s">
        <v>39</v>
      </c>
      <c r="B48" s="1"/>
      <c r="C48" s="1"/>
      <c r="D48" s="1"/>
      <c r="E48" s="1"/>
      <c r="F48" s="1"/>
      <c r="H48" s="35">
        <v>54695.55</v>
      </c>
      <c r="I48" s="36"/>
      <c r="J48" s="37"/>
    </row>
    <row r="49" spans="1:10" x14ac:dyDescent="0.3">
      <c r="A49" s="46" t="s">
        <v>40</v>
      </c>
      <c r="B49" s="1"/>
      <c r="C49" s="1"/>
      <c r="D49" s="1"/>
      <c r="E49" s="1"/>
      <c r="F49" s="1"/>
      <c r="H49" s="45">
        <v>0</v>
      </c>
      <c r="I49" s="43"/>
      <c r="J49" s="37"/>
    </row>
    <row r="50" spans="1:10" x14ac:dyDescent="0.3">
      <c r="A50" s="46" t="s">
        <v>41</v>
      </c>
      <c r="B50" s="1"/>
      <c r="C50" s="1"/>
      <c r="D50" s="1"/>
      <c r="E50" s="1"/>
      <c r="F50" s="1"/>
      <c r="H50" s="35">
        <v>1322474.8600000001</v>
      </c>
      <c r="I50" s="36"/>
      <c r="J50" s="37"/>
    </row>
    <row r="51" spans="1:10" x14ac:dyDescent="0.3">
      <c r="A51" s="46" t="s">
        <v>42</v>
      </c>
      <c r="B51" s="1"/>
      <c r="C51" s="1"/>
      <c r="D51" s="1"/>
      <c r="E51" s="1"/>
      <c r="F51" s="1"/>
      <c r="H51" s="49">
        <v>195526.45</v>
      </c>
      <c r="I51" s="50"/>
      <c r="J51" s="37"/>
    </row>
    <row r="52" spans="1:10" x14ac:dyDescent="0.3">
      <c r="A52" s="15" t="s">
        <v>43</v>
      </c>
      <c r="B52" s="1"/>
      <c r="C52" s="1"/>
      <c r="D52" s="1"/>
      <c r="E52" s="1"/>
      <c r="F52" s="21"/>
      <c r="H52" s="51">
        <v>43187476.509999998</v>
      </c>
      <c r="I52" s="51"/>
      <c r="J52" s="37"/>
    </row>
    <row r="53" spans="1:10" x14ac:dyDescent="0.3">
      <c r="A53" s="15"/>
      <c r="B53" s="1"/>
      <c r="C53" s="1"/>
      <c r="D53" s="1"/>
      <c r="E53" s="1"/>
      <c r="F53" s="21"/>
      <c r="H53" s="52"/>
    </row>
    <row r="54" spans="1:10" x14ac:dyDescent="0.3">
      <c r="A54" s="15"/>
      <c r="B54" s="1"/>
      <c r="C54" s="1"/>
      <c r="D54" s="1"/>
      <c r="E54" s="53" t="s">
        <v>44</v>
      </c>
      <c r="F54" s="21"/>
      <c r="H54" s="52"/>
    </row>
    <row r="55" spans="1:10" x14ac:dyDescent="0.3">
      <c r="A55" s="15" t="s">
        <v>45</v>
      </c>
      <c r="B55" s="1"/>
      <c r="C55" s="1"/>
      <c r="D55" s="1"/>
      <c r="E55" s="54" t="s">
        <v>46</v>
      </c>
      <c r="F55" s="55" t="s">
        <v>47</v>
      </c>
      <c r="G55" s="54" t="s">
        <v>48</v>
      </c>
      <c r="H55" s="51" t="s">
        <v>49</v>
      </c>
    </row>
    <row r="56" spans="1:10" x14ac:dyDescent="0.3">
      <c r="A56" s="46" t="s">
        <v>50</v>
      </c>
      <c r="B56" s="1" t="s">
        <v>51</v>
      </c>
      <c r="C56" s="1"/>
      <c r="D56" s="1"/>
      <c r="E56" s="56">
        <v>3460117.8</v>
      </c>
      <c r="F56" s="56"/>
      <c r="G56" s="57"/>
      <c r="H56" s="58">
        <v>207</v>
      </c>
      <c r="I56" s="59"/>
    </row>
    <row r="57" spans="1:10" x14ac:dyDescent="0.3">
      <c r="A57" s="46" t="s">
        <v>52</v>
      </c>
      <c r="E57" s="56">
        <v>252666</v>
      </c>
      <c r="F57" s="56"/>
      <c r="G57" s="57"/>
      <c r="H57" s="58">
        <v>20</v>
      </c>
      <c r="I57" s="59"/>
    </row>
    <row r="58" spans="1:10" x14ac:dyDescent="0.3">
      <c r="A58" s="46" t="s">
        <v>53</v>
      </c>
      <c r="B58" s="1"/>
      <c r="C58" s="1"/>
      <c r="D58" s="1"/>
      <c r="E58" s="56">
        <v>320771</v>
      </c>
      <c r="F58" s="57"/>
      <c r="G58" s="57"/>
      <c r="H58" s="58">
        <v>20</v>
      </c>
    </row>
    <row r="59" spans="1:10" x14ac:dyDescent="0.3">
      <c r="A59" s="46" t="s">
        <v>54</v>
      </c>
      <c r="B59" s="1"/>
      <c r="C59" s="1"/>
      <c r="D59" s="1"/>
      <c r="E59" s="56">
        <v>0</v>
      </c>
      <c r="F59" s="57"/>
      <c r="G59" s="57"/>
      <c r="H59" s="58">
        <v>0</v>
      </c>
    </row>
    <row r="60" spans="1:10" x14ac:dyDescent="0.3">
      <c r="A60" s="46" t="s">
        <v>55</v>
      </c>
      <c r="B60" s="1"/>
      <c r="C60" s="1"/>
      <c r="D60" s="1"/>
      <c r="E60" s="56">
        <v>59874</v>
      </c>
      <c r="F60" s="57"/>
      <c r="G60" s="57"/>
      <c r="H60" s="58">
        <v>4</v>
      </c>
    </row>
    <row r="61" spans="1:10" x14ac:dyDescent="0.3">
      <c r="A61" s="46" t="s">
        <v>56</v>
      </c>
      <c r="B61" s="1"/>
      <c r="C61" s="1"/>
      <c r="D61" s="1"/>
      <c r="E61" s="56"/>
      <c r="F61" s="56">
        <v>1297690.32</v>
      </c>
      <c r="G61" s="57"/>
      <c r="H61" s="58">
        <v>74</v>
      </c>
    </row>
    <row r="62" spans="1:10" x14ac:dyDescent="0.3">
      <c r="A62" s="46" t="s">
        <v>57</v>
      </c>
      <c r="B62" s="1"/>
      <c r="C62" s="1"/>
      <c r="D62" s="1"/>
      <c r="E62" s="56"/>
      <c r="F62" s="56"/>
      <c r="G62" s="57">
        <v>0</v>
      </c>
      <c r="H62" s="58">
        <v>0</v>
      </c>
    </row>
    <row r="63" spans="1:10" x14ac:dyDescent="0.3">
      <c r="A63" s="46" t="s">
        <v>58</v>
      </c>
      <c r="B63" s="1"/>
      <c r="C63" s="1"/>
      <c r="D63" s="1"/>
      <c r="E63" s="56"/>
      <c r="F63" s="60"/>
      <c r="G63" s="57">
        <v>3633639.44</v>
      </c>
      <c r="H63" s="58">
        <v>167</v>
      </c>
    </row>
    <row r="64" spans="1:10" x14ac:dyDescent="0.3">
      <c r="A64" s="46" t="s">
        <v>59</v>
      </c>
      <c r="B64" s="1"/>
      <c r="C64" s="1"/>
      <c r="D64" s="1"/>
      <c r="E64" s="61"/>
      <c r="F64" s="61"/>
      <c r="G64" s="57">
        <v>1201975.1399999999</v>
      </c>
      <c r="H64" s="58">
        <v>47</v>
      </c>
    </row>
    <row r="65" spans="1:10" x14ac:dyDescent="0.3">
      <c r="A65" s="34" t="s">
        <v>60</v>
      </c>
      <c r="B65" s="1"/>
      <c r="C65" s="1"/>
      <c r="D65" s="1"/>
      <c r="E65" s="62">
        <v>4093428.8</v>
      </c>
      <c r="F65" s="62">
        <v>1297690.32</v>
      </c>
      <c r="G65" s="63">
        <v>4835614.58</v>
      </c>
      <c r="H65" s="64">
        <v>539</v>
      </c>
      <c r="I65" s="59"/>
    </row>
    <row r="66" spans="1:10" x14ac:dyDescent="0.3">
      <c r="A66" s="15"/>
      <c r="B66" s="1"/>
      <c r="C66" s="1"/>
      <c r="D66" s="1"/>
      <c r="E66" s="1"/>
      <c r="F66" s="1"/>
      <c r="G66" s="1"/>
      <c r="H66" s="42"/>
    </row>
    <row r="67" spans="1:10" x14ac:dyDescent="0.3">
      <c r="A67" s="15"/>
      <c r="B67" s="1"/>
      <c r="C67" s="1"/>
      <c r="D67" s="1"/>
      <c r="E67" s="47"/>
      <c r="F67" s="47"/>
      <c r="G67" s="47"/>
      <c r="H67" s="47"/>
    </row>
    <row r="68" spans="1:10" x14ac:dyDescent="0.3">
      <c r="A68" s="15"/>
      <c r="B68" s="1"/>
      <c r="C68" s="1"/>
      <c r="D68" s="1"/>
      <c r="E68" s="1"/>
      <c r="F68" s="1"/>
      <c r="G68" s="1"/>
      <c r="H68" s="42"/>
    </row>
    <row r="69" spans="1:10" x14ac:dyDescent="0.3">
      <c r="A69" s="15" t="s">
        <v>61</v>
      </c>
      <c r="B69" s="1"/>
      <c r="C69" s="1"/>
      <c r="D69" s="2"/>
      <c r="E69" s="1"/>
      <c r="F69" s="65"/>
      <c r="G69" s="1"/>
      <c r="H69" s="42"/>
    </row>
    <row r="70" spans="1:10" x14ac:dyDescent="0.3">
      <c r="A70" s="15"/>
      <c r="B70" s="1"/>
      <c r="C70" s="1"/>
      <c r="D70" s="66" t="s">
        <v>62</v>
      </c>
      <c r="E70" s="66" t="s">
        <v>63</v>
      </c>
      <c r="F70" s="67" t="s">
        <v>64</v>
      </c>
      <c r="G70" s="68" t="s">
        <v>65</v>
      </c>
      <c r="H70" s="42"/>
    </row>
    <row r="71" spans="1:10" x14ac:dyDescent="0.3">
      <c r="A71" s="46" t="s">
        <v>66</v>
      </c>
      <c r="B71" s="1"/>
      <c r="C71" s="1"/>
      <c r="D71" s="69">
        <v>70640</v>
      </c>
      <c r="E71" s="70">
        <v>1624298688.03</v>
      </c>
      <c r="F71" s="71">
        <v>7.0000000000000007E-2</v>
      </c>
      <c r="G71" s="70">
        <v>1285703150.4000001</v>
      </c>
      <c r="H71" s="42"/>
      <c r="I71" s="59"/>
    </row>
    <row r="72" spans="1:10" x14ac:dyDescent="0.3">
      <c r="A72" s="46" t="s">
        <v>67</v>
      </c>
      <c r="B72" s="1"/>
      <c r="C72" s="1"/>
      <c r="D72" s="72"/>
      <c r="E72" s="73">
        <v>-23182832.27</v>
      </c>
      <c r="F72" s="74"/>
      <c r="G72" s="35">
        <v>-18665259.640000105</v>
      </c>
      <c r="H72" s="42"/>
      <c r="I72" s="59"/>
    </row>
    <row r="73" spans="1:10" x14ac:dyDescent="0.3">
      <c r="A73" s="46" t="s">
        <v>68</v>
      </c>
      <c r="B73" s="1"/>
      <c r="C73" s="1"/>
      <c r="D73" s="75">
        <v>-114</v>
      </c>
      <c r="E73" s="73">
        <v>-2345607.84</v>
      </c>
      <c r="F73" s="74"/>
      <c r="G73" s="35">
        <v>-1894989.98</v>
      </c>
      <c r="H73" s="42"/>
      <c r="I73" s="59"/>
    </row>
    <row r="74" spans="1:10" x14ac:dyDescent="0.3">
      <c r="A74" s="46" t="s">
        <v>69</v>
      </c>
      <c r="B74" s="1"/>
      <c r="C74" s="1"/>
      <c r="D74" s="75">
        <v>0</v>
      </c>
      <c r="E74" s="73">
        <v>0</v>
      </c>
      <c r="F74" s="74"/>
      <c r="G74" s="35">
        <v>0</v>
      </c>
      <c r="H74" s="42"/>
      <c r="I74" s="59"/>
    </row>
    <row r="75" spans="1:10" x14ac:dyDescent="0.3">
      <c r="A75" s="46" t="s">
        <v>70</v>
      </c>
      <c r="B75" s="1"/>
      <c r="C75" s="21"/>
      <c r="D75" s="75">
        <v>-341</v>
      </c>
      <c r="E75" s="73">
        <v>-6758481.6399999997</v>
      </c>
      <c r="F75" s="74"/>
      <c r="G75" s="35">
        <v>-5327396.18</v>
      </c>
      <c r="H75" s="42"/>
      <c r="I75" s="59"/>
    </row>
    <row r="76" spans="1:10" x14ac:dyDescent="0.3">
      <c r="A76" s="46" t="s">
        <v>71</v>
      </c>
      <c r="B76" s="1"/>
      <c r="C76" s="1"/>
      <c r="D76" s="75">
        <v>-255</v>
      </c>
      <c r="E76" s="73">
        <v>-5708615.71</v>
      </c>
      <c r="F76" s="76"/>
      <c r="G76" s="35">
        <v>-4609408.2699999996</v>
      </c>
      <c r="H76" s="42"/>
      <c r="I76" s="59"/>
      <c r="J76" s="59"/>
    </row>
    <row r="77" spans="1:10" x14ac:dyDescent="0.3">
      <c r="A77" s="46" t="s">
        <v>72</v>
      </c>
      <c r="B77" s="1"/>
      <c r="C77" s="77"/>
      <c r="D77" s="78">
        <v>69930</v>
      </c>
      <c r="E77" s="79">
        <v>1586303150.5699999</v>
      </c>
      <c r="F77" s="80"/>
      <c r="G77" s="79">
        <v>1255206096.3299999</v>
      </c>
      <c r="H77" s="52"/>
      <c r="I77" s="59"/>
    </row>
    <row r="78" spans="1:10" x14ac:dyDescent="0.3">
      <c r="A78" s="81"/>
      <c r="B78" s="1"/>
      <c r="C78" s="47"/>
      <c r="D78" s="1"/>
      <c r="E78" s="82" t="s">
        <v>51</v>
      </c>
      <c r="F78" s="1"/>
      <c r="G78" s="82" t="s">
        <v>51</v>
      </c>
      <c r="H78" s="52"/>
    </row>
    <row r="79" spans="1:10" x14ac:dyDescent="0.3">
      <c r="A79" s="83" t="s">
        <v>73</v>
      </c>
      <c r="B79" s="1"/>
      <c r="C79" s="47"/>
      <c r="D79" s="1"/>
      <c r="E79" s="1"/>
      <c r="F79" s="1"/>
      <c r="G79" s="1"/>
      <c r="H79" s="52"/>
    </row>
    <row r="80" spans="1:10" x14ac:dyDescent="0.3">
      <c r="A80" s="84" t="s">
        <v>74</v>
      </c>
      <c r="B80" s="1"/>
      <c r="C80" s="47"/>
      <c r="D80" s="1"/>
      <c r="E80" s="1"/>
      <c r="F80" s="1"/>
      <c r="G80" s="56">
        <v>387932944.06999999</v>
      </c>
      <c r="H80" s="52"/>
      <c r="I80" s="59"/>
    </row>
    <row r="81" spans="1:10" x14ac:dyDescent="0.3">
      <c r="A81" s="84" t="s">
        <v>75</v>
      </c>
      <c r="B81" s="1"/>
      <c r="C81" s="47"/>
      <c r="D81" s="1"/>
      <c r="E81" s="1"/>
      <c r="F81" s="1"/>
      <c r="G81" s="61">
        <v>867273152.25999999</v>
      </c>
      <c r="H81" s="52"/>
      <c r="I81" s="59"/>
    </row>
    <row r="82" spans="1:10" x14ac:dyDescent="0.3">
      <c r="A82" s="85" t="s">
        <v>60</v>
      </c>
      <c r="B82" s="1"/>
      <c r="C82" s="47"/>
      <c r="D82" s="1"/>
      <c r="E82" s="1"/>
      <c r="F82" s="1"/>
      <c r="G82" s="86">
        <v>1255206096.3299999</v>
      </c>
      <c r="H82" s="52"/>
      <c r="I82" s="59"/>
    </row>
    <row r="83" spans="1:10" x14ac:dyDescent="0.3">
      <c r="A83" s="84"/>
      <c r="B83" s="1"/>
      <c r="C83" s="47"/>
      <c r="D83" s="1"/>
      <c r="E83" s="1"/>
      <c r="F83" s="1"/>
      <c r="G83" s="1"/>
      <c r="H83" s="52"/>
    </row>
    <row r="84" spans="1:10" x14ac:dyDescent="0.3">
      <c r="A84" s="87"/>
      <c r="B84" s="1"/>
      <c r="C84" s="47"/>
      <c r="D84" s="1"/>
      <c r="E84" s="1"/>
      <c r="F84" s="1"/>
      <c r="G84" s="1"/>
      <c r="H84" s="52"/>
    </row>
    <row r="85" spans="1:10" x14ac:dyDescent="0.3">
      <c r="A85" s="15" t="s">
        <v>76</v>
      </c>
      <c r="B85" s="1"/>
      <c r="C85" s="1"/>
      <c r="D85" s="1"/>
      <c r="E85" s="1"/>
      <c r="F85" s="1"/>
      <c r="G85" s="88"/>
      <c r="H85" s="1"/>
    </row>
    <row r="86" spans="1:10" x14ac:dyDescent="0.3">
      <c r="A86" s="15"/>
      <c r="B86" s="1"/>
      <c r="C86" s="1"/>
      <c r="D86" s="1"/>
      <c r="E86" s="1"/>
      <c r="F86" s="1"/>
      <c r="G86" s="47"/>
      <c r="H86" s="1"/>
    </row>
    <row r="87" spans="1:10" x14ac:dyDescent="0.3">
      <c r="A87" s="46" t="s">
        <v>43</v>
      </c>
      <c r="B87" s="1"/>
      <c r="C87" s="1"/>
      <c r="D87" s="1"/>
      <c r="E87" s="47"/>
      <c r="F87" s="37"/>
      <c r="G87" s="1"/>
      <c r="H87" s="89">
        <v>43187476.509999998</v>
      </c>
      <c r="I87" s="37"/>
      <c r="J87" s="37"/>
    </row>
    <row r="88" spans="1:10" x14ac:dyDescent="0.3">
      <c r="A88" s="46" t="s">
        <v>77</v>
      </c>
      <c r="B88" s="1"/>
      <c r="C88" s="1"/>
      <c r="D88" s="1"/>
      <c r="E88" s="1"/>
      <c r="F88" s="1"/>
      <c r="G88" s="1"/>
      <c r="H88" s="90">
        <v>0</v>
      </c>
      <c r="J88" s="37"/>
    </row>
    <row r="89" spans="1:10" x14ac:dyDescent="0.3">
      <c r="A89" s="46" t="s">
        <v>78</v>
      </c>
      <c r="B89" s="1"/>
      <c r="C89" s="1"/>
      <c r="D89" s="1"/>
      <c r="E89" s="1"/>
      <c r="F89" s="21"/>
      <c r="G89" s="1"/>
      <c r="H89" s="89">
        <v>43187476.509999998</v>
      </c>
      <c r="J89" s="37"/>
    </row>
    <row r="90" spans="1:10" x14ac:dyDescent="0.3">
      <c r="A90" s="46"/>
      <c r="B90" s="1"/>
      <c r="C90" s="1"/>
      <c r="D90" s="1"/>
      <c r="E90" s="1"/>
      <c r="F90" s="1"/>
      <c r="G90" s="1"/>
      <c r="H90" s="21"/>
    </row>
    <row r="91" spans="1:10" x14ac:dyDescent="0.3">
      <c r="A91" s="46" t="s">
        <v>79</v>
      </c>
      <c r="B91" s="1"/>
      <c r="C91" s="1"/>
      <c r="D91" s="1"/>
      <c r="E91" s="1"/>
      <c r="F91" s="21"/>
      <c r="G91" s="1"/>
      <c r="H91" s="89">
        <v>0</v>
      </c>
      <c r="J91" s="37"/>
    </row>
    <row r="92" spans="1:10" x14ac:dyDescent="0.3">
      <c r="A92" s="46" t="s">
        <v>80</v>
      </c>
      <c r="B92" s="1"/>
      <c r="C92" s="1"/>
      <c r="D92" s="1"/>
      <c r="E92" s="1"/>
      <c r="F92" s="21"/>
      <c r="G92" s="1"/>
      <c r="H92" s="91">
        <v>808404.06</v>
      </c>
      <c r="J92" s="37"/>
    </row>
    <row r="93" spans="1:10" x14ac:dyDescent="0.3">
      <c r="A93" s="15" t="s">
        <v>81</v>
      </c>
      <c r="B93" s="1"/>
      <c r="C93" s="1"/>
      <c r="D93" s="1"/>
      <c r="E93" s="1"/>
      <c r="F93" s="1"/>
      <c r="G93" s="1"/>
      <c r="H93" s="92">
        <v>1884205.67</v>
      </c>
      <c r="J93" s="37"/>
    </row>
    <row r="94" spans="1:10" x14ac:dyDescent="0.3">
      <c r="A94" s="46" t="s">
        <v>82</v>
      </c>
      <c r="B94" s="1"/>
      <c r="C94" s="1"/>
      <c r="D94" s="1"/>
      <c r="E94" s="1"/>
      <c r="F94" s="1"/>
      <c r="G94" s="1"/>
      <c r="H94" s="15"/>
    </row>
    <row r="95" spans="1:10" x14ac:dyDescent="0.3">
      <c r="A95" s="34" t="s">
        <v>83</v>
      </c>
      <c r="B95" s="1"/>
      <c r="C95" s="1"/>
      <c r="D95" s="1"/>
      <c r="E95" s="1"/>
      <c r="F95" s="1"/>
      <c r="G95" s="1"/>
      <c r="H95" s="89">
        <v>1071419.29</v>
      </c>
      <c r="J95" s="37"/>
    </row>
    <row r="96" spans="1:10" x14ac:dyDescent="0.3">
      <c r="A96" s="34" t="s">
        <v>84</v>
      </c>
      <c r="B96" s="1"/>
      <c r="C96" s="1"/>
      <c r="D96" s="1"/>
      <c r="E96" s="1"/>
      <c r="F96" s="1"/>
      <c r="G96" s="1"/>
      <c r="H96" s="89">
        <v>1071419.29</v>
      </c>
      <c r="J96" s="37"/>
    </row>
    <row r="97" spans="1:10" x14ac:dyDescent="0.3">
      <c r="A97" s="34" t="s">
        <v>85</v>
      </c>
      <c r="B97" s="1"/>
      <c r="C97" s="1"/>
      <c r="D97" s="1"/>
      <c r="E97" s="1"/>
      <c r="F97" s="1"/>
      <c r="G97" s="1"/>
      <c r="H97" s="93">
        <v>0</v>
      </c>
      <c r="J97" s="37"/>
    </row>
    <row r="98" spans="1:10" x14ac:dyDescent="0.3">
      <c r="A98" s="34" t="s">
        <v>86</v>
      </c>
      <c r="B98" s="1"/>
      <c r="C98" s="1"/>
      <c r="D98" s="1"/>
      <c r="E98" s="1"/>
      <c r="F98" s="1"/>
      <c r="G98" s="1"/>
      <c r="H98" s="94">
        <v>3764029.02</v>
      </c>
      <c r="I98" s="37"/>
      <c r="J98" s="37"/>
    </row>
    <row r="99" spans="1:10" x14ac:dyDescent="0.3">
      <c r="A99" s="81"/>
      <c r="B99" s="1"/>
      <c r="C99" s="1"/>
      <c r="D99" s="1"/>
      <c r="E99" s="1"/>
      <c r="F99" s="1"/>
      <c r="G99" s="1"/>
      <c r="H99" s="1"/>
    </row>
    <row r="100" spans="1:10" x14ac:dyDescent="0.3">
      <c r="A100" s="46" t="s">
        <v>87</v>
      </c>
      <c r="B100" s="1"/>
      <c r="C100" s="1"/>
      <c r="D100" s="1"/>
      <c r="E100" s="1"/>
      <c r="F100" s="1"/>
      <c r="G100" s="1"/>
      <c r="H100" s="1"/>
    </row>
    <row r="101" spans="1:10" x14ac:dyDescent="0.3">
      <c r="A101" s="95" t="s">
        <v>88</v>
      </c>
      <c r="B101" s="1"/>
      <c r="C101" s="1"/>
      <c r="D101" s="1"/>
      <c r="E101" s="1"/>
      <c r="F101" s="1"/>
      <c r="G101" s="1"/>
      <c r="H101" s="1"/>
    </row>
    <row r="102" spans="1:10" x14ac:dyDescent="0.3">
      <c r="A102" s="96" t="s">
        <v>89</v>
      </c>
      <c r="B102" s="1"/>
      <c r="C102" s="1"/>
      <c r="D102" s="1"/>
      <c r="E102" s="1"/>
      <c r="F102" s="1"/>
      <c r="G102" s="1"/>
      <c r="H102" s="89">
        <v>0</v>
      </c>
      <c r="J102" s="37"/>
    </row>
    <row r="103" spans="1:10" x14ac:dyDescent="0.3">
      <c r="A103" s="96" t="s">
        <v>90</v>
      </c>
      <c r="B103" s="1"/>
      <c r="C103" s="1"/>
      <c r="D103" s="1"/>
      <c r="E103" s="1"/>
      <c r="F103" s="1"/>
      <c r="G103" s="1"/>
      <c r="H103" s="89">
        <v>0</v>
      </c>
      <c r="J103" s="37"/>
    </row>
    <row r="104" spans="1:10" x14ac:dyDescent="0.3">
      <c r="A104" s="96" t="s">
        <v>91</v>
      </c>
      <c r="B104" s="1"/>
      <c r="C104" s="1"/>
      <c r="D104" s="1"/>
      <c r="E104" s="1"/>
      <c r="F104" s="1"/>
      <c r="G104" s="1"/>
      <c r="H104" s="89">
        <v>0</v>
      </c>
      <c r="J104" s="37"/>
    </row>
    <row r="105" spans="1:10" x14ac:dyDescent="0.3">
      <c r="A105" s="96"/>
      <c r="B105" s="1"/>
      <c r="C105" s="1"/>
      <c r="D105" s="1"/>
      <c r="E105" s="1"/>
      <c r="F105" s="1"/>
      <c r="G105" s="1"/>
      <c r="H105" s="89"/>
    </row>
    <row r="106" spans="1:10" x14ac:dyDescent="0.3">
      <c r="A106" s="96" t="s">
        <v>92</v>
      </c>
      <c r="B106" s="1"/>
      <c r="C106" s="1"/>
      <c r="D106" s="1"/>
      <c r="E106" s="1"/>
      <c r="F106" s="1"/>
      <c r="G106" s="1"/>
      <c r="H106" s="89">
        <v>0</v>
      </c>
      <c r="J106" s="37"/>
    </row>
    <row r="107" spans="1:10" x14ac:dyDescent="0.3">
      <c r="A107" s="96" t="s">
        <v>93</v>
      </c>
      <c r="B107" s="1"/>
      <c r="C107" s="1"/>
      <c r="D107" s="1"/>
      <c r="E107" s="1"/>
      <c r="F107" s="1"/>
      <c r="G107" s="1"/>
      <c r="H107" s="97">
        <v>0</v>
      </c>
      <c r="J107" s="37"/>
    </row>
    <row r="108" spans="1:10" x14ac:dyDescent="0.3">
      <c r="A108" s="15"/>
      <c r="B108" s="1"/>
      <c r="C108" s="1"/>
      <c r="D108" s="1"/>
      <c r="E108" s="1"/>
      <c r="F108" s="1"/>
      <c r="G108" s="1"/>
      <c r="H108" s="1"/>
    </row>
    <row r="109" spans="1:10" x14ac:dyDescent="0.3">
      <c r="A109" s="95" t="s">
        <v>94</v>
      </c>
      <c r="B109" s="1"/>
      <c r="C109" s="1"/>
      <c r="D109" s="1"/>
      <c r="E109" s="1"/>
      <c r="F109" s="1"/>
      <c r="G109" s="1"/>
      <c r="H109" s="1"/>
    </row>
    <row r="110" spans="1:10" x14ac:dyDescent="0.3">
      <c r="A110" s="96" t="s">
        <v>95</v>
      </c>
      <c r="B110" s="1"/>
      <c r="C110" s="1"/>
      <c r="D110" s="1"/>
      <c r="E110" s="1"/>
      <c r="F110" s="1"/>
      <c r="G110" s="1"/>
      <c r="H110" s="89">
        <v>0</v>
      </c>
      <c r="J110" s="37"/>
    </row>
    <row r="111" spans="1:10" x14ac:dyDescent="0.3">
      <c r="A111" s="96" t="s">
        <v>96</v>
      </c>
      <c r="B111" s="1"/>
      <c r="C111" s="1"/>
      <c r="D111" s="1"/>
      <c r="E111" s="1"/>
      <c r="F111" s="1"/>
      <c r="G111" s="1"/>
      <c r="H111" s="89">
        <v>0</v>
      </c>
      <c r="J111" s="37"/>
    </row>
    <row r="112" spans="1:10" x14ac:dyDescent="0.3">
      <c r="A112" s="96" t="s">
        <v>97</v>
      </c>
      <c r="B112" s="1"/>
      <c r="C112" s="1"/>
      <c r="D112" s="1"/>
      <c r="E112" s="1"/>
      <c r="F112" s="1"/>
      <c r="G112" s="1"/>
      <c r="H112" s="89">
        <v>1094559.0900000001</v>
      </c>
      <c r="J112" s="37"/>
    </row>
    <row r="113" spans="1:10" x14ac:dyDescent="0.3">
      <c r="A113" s="96"/>
      <c r="B113" s="1"/>
      <c r="C113" s="1"/>
      <c r="D113" s="1"/>
      <c r="E113" s="1"/>
      <c r="F113" s="1"/>
      <c r="G113" s="1"/>
      <c r="H113" s="89"/>
    </row>
    <row r="114" spans="1:10" x14ac:dyDescent="0.3">
      <c r="A114" s="96" t="s">
        <v>98</v>
      </c>
      <c r="B114" s="1"/>
      <c r="C114" s="1"/>
      <c r="D114" s="1"/>
      <c r="E114" s="1"/>
      <c r="F114" s="1"/>
      <c r="G114" s="1"/>
      <c r="H114" s="89">
        <v>1094559.0900000001</v>
      </c>
      <c r="J114" s="37"/>
    </row>
    <row r="115" spans="1:10" x14ac:dyDescent="0.3">
      <c r="A115" s="96" t="s">
        <v>99</v>
      </c>
      <c r="B115" s="1"/>
      <c r="C115" s="1"/>
      <c r="D115" s="1"/>
      <c r="E115" s="1"/>
      <c r="F115" s="1"/>
      <c r="G115" s="1"/>
      <c r="H115" s="97">
        <v>0</v>
      </c>
      <c r="J115" s="37"/>
    </row>
    <row r="116" spans="1:10" x14ac:dyDescent="0.3">
      <c r="A116" s="96"/>
      <c r="B116" s="1"/>
      <c r="C116" s="1"/>
      <c r="D116" s="1"/>
      <c r="E116" s="1"/>
      <c r="F116" s="1"/>
      <c r="G116" s="1"/>
      <c r="H116" s="1"/>
    </row>
    <row r="117" spans="1:10" x14ac:dyDescent="0.3">
      <c r="A117" s="95" t="s">
        <v>100</v>
      </c>
      <c r="B117" s="1"/>
      <c r="C117" s="1"/>
      <c r="D117" s="1"/>
      <c r="E117" s="1"/>
      <c r="F117" s="1"/>
      <c r="G117" s="1"/>
      <c r="H117" s="1"/>
    </row>
    <row r="118" spans="1:10" x14ac:dyDescent="0.3">
      <c r="A118" s="96" t="s">
        <v>101</v>
      </c>
      <c r="B118" s="1"/>
      <c r="C118" s="1"/>
      <c r="D118" s="1"/>
      <c r="E118" s="1"/>
      <c r="F118" s="1"/>
      <c r="G118" s="1"/>
      <c r="H118" s="89">
        <v>0</v>
      </c>
      <c r="J118" s="37"/>
    </row>
    <row r="119" spans="1:10" x14ac:dyDescent="0.3">
      <c r="A119" s="96" t="s">
        <v>102</v>
      </c>
      <c r="B119" s="1"/>
      <c r="C119" s="1"/>
      <c r="D119" s="1"/>
      <c r="E119" s="1"/>
      <c r="F119" s="1"/>
      <c r="G119" s="1"/>
      <c r="H119" s="89">
        <v>0</v>
      </c>
      <c r="J119" s="37"/>
    </row>
    <row r="120" spans="1:10" x14ac:dyDescent="0.3">
      <c r="A120" s="96" t="s">
        <v>103</v>
      </c>
      <c r="B120" s="1"/>
      <c r="C120" s="1"/>
      <c r="D120" s="1"/>
      <c r="E120" s="1"/>
      <c r="F120" s="1"/>
      <c r="G120" s="1"/>
      <c r="H120" s="89">
        <v>0</v>
      </c>
      <c r="J120" s="37"/>
    </row>
    <row r="121" spans="1:10" x14ac:dyDescent="0.3">
      <c r="A121" s="96"/>
      <c r="B121" s="1"/>
      <c r="C121" s="1"/>
      <c r="D121" s="1"/>
      <c r="E121" s="1"/>
      <c r="F121" s="1"/>
      <c r="G121" s="1"/>
      <c r="H121" s="89"/>
    </row>
    <row r="122" spans="1:10" x14ac:dyDescent="0.3">
      <c r="A122" s="96" t="s">
        <v>104</v>
      </c>
      <c r="B122" s="1"/>
      <c r="C122" s="1"/>
      <c r="D122" s="1"/>
      <c r="E122" s="1"/>
      <c r="F122" s="1"/>
      <c r="G122" s="1"/>
      <c r="H122" s="89">
        <v>0</v>
      </c>
      <c r="J122" s="37"/>
    </row>
    <row r="123" spans="1:10" x14ac:dyDescent="0.3">
      <c r="A123" s="96" t="s">
        <v>105</v>
      </c>
      <c r="B123" s="1"/>
      <c r="C123" s="1"/>
      <c r="D123" s="1"/>
      <c r="E123" s="1"/>
      <c r="F123" s="1"/>
      <c r="G123" s="1"/>
      <c r="H123" s="97">
        <v>0</v>
      </c>
      <c r="J123" s="37"/>
    </row>
    <row r="124" spans="1:10" x14ac:dyDescent="0.3">
      <c r="A124" s="96"/>
      <c r="B124" s="1"/>
      <c r="C124" s="1"/>
      <c r="D124" s="1"/>
      <c r="E124" s="1"/>
      <c r="F124" s="1"/>
      <c r="G124" s="1"/>
      <c r="H124" s="1"/>
    </row>
    <row r="125" spans="1:10" x14ac:dyDescent="0.3">
      <c r="A125" s="95" t="s">
        <v>106</v>
      </c>
      <c r="B125" s="1"/>
      <c r="C125" s="1"/>
      <c r="D125" s="1"/>
      <c r="E125" s="1"/>
      <c r="F125" s="1"/>
      <c r="G125" s="1"/>
      <c r="H125" s="31"/>
    </row>
    <row r="126" spans="1:10" x14ac:dyDescent="0.3">
      <c r="A126" s="96" t="s">
        <v>107</v>
      </c>
      <c r="B126" s="1"/>
      <c r="C126" s="1"/>
      <c r="D126" s="1"/>
      <c r="E126" s="1"/>
      <c r="F126" s="1"/>
      <c r="G126" s="1"/>
      <c r="H126" s="89">
        <v>0</v>
      </c>
      <c r="J126" s="37"/>
    </row>
    <row r="127" spans="1:10" x14ac:dyDescent="0.3">
      <c r="A127" s="96" t="s">
        <v>108</v>
      </c>
      <c r="B127" s="1"/>
      <c r="C127" s="1"/>
      <c r="D127" s="1"/>
      <c r="E127" s="1"/>
      <c r="F127" s="1"/>
      <c r="G127" s="1"/>
      <c r="H127" s="89">
        <v>0</v>
      </c>
      <c r="J127" s="37"/>
    </row>
    <row r="128" spans="1:10" x14ac:dyDescent="0.3">
      <c r="A128" s="96" t="s">
        <v>109</v>
      </c>
      <c r="B128" s="1"/>
      <c r="C128" s="1"/>
      <c r="D128" s="1"/>
      <c r="E128" s="1"/>
      <c r="F128" s="1"/>
      <c r="G128" s="1"/>
      <c r="H128" s="89">
        <v>1005100</v>
      </c>
      <c r="J128" s="37"/>
    </row>
    <row r="129" spans="1:10" x14ac:dyDescent="0.3">
      <c r="A129" s="96"/>
      <c r="B129" s="1"/>
      <c r="C129" s="1"/>
      <c r="D129" s="1"/>
      <c r="E129" s="1"/>
      <c r="F129" s="1"/>
      <c r="G129" s="1"/>
      <c r="H129" s="89"/>
    </row>
    <row r="130" spans="1:10" x14ac:dyDescent="0.3">
      <c r="A130" s="96" t="s">
        <v>110</v>
      </c>
      <c r="B130" s="1"/>
      <c r="C130" s="1"/>
      <c r="D130" s="1"/>
      <c r="E130" s="1"/>
      <c r="F130" s="1"/>
      <c r="G130" s="1"/>
      <c r="H130" s="89">
        <v>1005100</v>
      </c>
      <c r="J130" s="37"/>
    </row>
    <row r="131" spans="1:10" x14ac:dyDescent="0.3">
      <c r="A131" s="96" t="s">
        <v>111</v>
      </c>
      <c r="B131" s="1"/>
      <c r="C131" s="1"/>
      <c r="D131" s="1"/>
      <c r="E131" s="1"/>
      <c r="F131" s="1"/>
      <c r="G131" s="1"/>
      <c r="H131" s="97">
        <v>0</v>
      </c>
      <c r="J131" s="37"/>
    </row>
    <row r="132" spans="1:10" x14ac:dyDescent="0.3">
      <c r="A132" s="15"/>
      <c r="B132" s="1"/>
      <c r="C132" s="1"/>
      <c r="D132" s="1"/>
      <c r="E132" s="1"/>
      <c r="F132" s="1"/>
      <c r="G132" s="1"/>
      <c r="H132" s="21" t="s">
        <v>51</v>
      </c>
    </row>
    <row r="133" spans="1:10" x14ac:dyDescent="0.3">
      <c r="A133" s="95" t="s">
        <v>112</v>
      </c>
      <c r="B133" s="1"/>
      <c r="C133" s="1"/>
      <c r="D133" s="1"/>
      <c r="E133" s="1"/>
      <c r="F133" s="1"/>
      <c r="G133" s="1"/>
      <c r="H133" s="1"/>
    </row>
    <row r="134" spans="1:10" x14ac:dyDescent="0.3">
      <c r="A134" s="96" t="s">
        <v>113</v>
      </c>
      <c r="B134" s="1"/>
      <c r="C134" s="1"/>
      <c r="D134" s="1"/>
      <c r="E134" s="1"/>
      <c r="F134" s="1"/>
      <c r="G134" s="1"/>
      <c r="H134" s="89">
        <v>0</v>
      </c>
      <c r="J134" s="37"/>
    </row>
    <row r="135" spans="1:10" x14ac:dyDescent="0.3">
      <c r="A135" s="96" t="s">
        <v>114</v>
      </c>
      <c r="B135" s="1"/>
      <c r="C135" s="1"/>
      <c r="D135" s="1"/>
      <c r="E135" s="1"/>
      <c r="F135" s="1"/>
      <c r="G135" s="1"/>
      <c r="H135" s="89">
        <v>0</v>
      </c>
      <c r="J135" s="37"/>
    </row>
    <row r="136" spans="1:10" x14ac:dyDescent="0.3">
      <c r="A136" s="96" t="s">
        <v>115</v>
      </c>
      <c r="B136" s="1"/>
      <c r="C136" s="1"/>
      <c r="D136" s="1"/>
      <c r="E136" s="1"/>
      <c r="F136" s="1"/>
      <c r="G136" s="1"/>
      <c r="H136" s="89">
        <v>250200</v>
      </c>
      <c r="J136" s="37"/>
    </row>
    <row r="137" spans="1:10" x14ac:dyDescent="0.3">
      <c r="A137" s="96"/>
      <c r="B137" s="1"/>
      <c r="C137" s="1"/>
      <c r="D137" s="1"/>
      <c r="E137" s="1"/>
      <c r="F137" s="1"/>
      <c r="G137" s="1"/>
      <c r="H137" s="89"/>
    </row>
    <row r="138" spans="1:10" x14ac:dyDescent="0.3">
      <c r="A138" s="96" t="s">
        <v>116</v>
      </c>
      <c r="B138" s="1"/>
      <c r="C138" s="1"/>
      <c r="D138" s="1"/>
      <c r="E138" s="1"/>
      <c r="F138" s="1"/>
      <c r="G138" s="1"/>
      <c r="H138" s="89">
        <v>250200</v>
      </c>
      <c r="J138" s="37"/>
    </row>
    <row r="139" spans="1:10" x14ac:dyDescent="0.3">
      <c r="A139" s="96" t="s">
        <v>117</v>
      </c>
      <c r="B139" s="1"/>
      <c r="C139" s="1"/>
      <c r="D139" s="1"/>
      <c r="E139" s="1"/>
      <c r="F139" s="1"/>
      <c r="G139" s="1"/>
      <c r="H139" s="97">
        <v>0</v>
      </c>
      <c r="J139" s="37"/>
    </row>
    <row r="140" spans="1:10" x14ac:dyDescent="0.3">
      <c r="A140" s="95"/>
      <c r="B140" s="1"/>
      <c r="C140" s="1"/>
      <c r="D140" s="1"/>
      <c r="E140" s="1"/>
      <c r="F140" s="1"/>
      <c r="G140" s="1"/>
      <c r="H140" s="1"/>
    </row>
    <row r="141" spans="1:10" x14ac:dyDescent="0.3">
      <c r="A141" s="95" t="s">
        <v>118</v>
      </c>
      <c r="B141" s="1"/>
      <c r="C141" s="1"/>
      <c r="D141" s="1"/>
      <c r="E141" s="1"/>
      <c r="F141" s="1"/>
      <c r="G141" s="1"/>
      <c r="H141" s="1"/>
    </row>
    <row r="142" spans="1:10" x14ac:dyDescent="0.3">
      <c r="A142" s="96" t="s">
        <v>119</v>
      </c>
      <c r="B142" s="1"/>
      <c r="C142" s="1"/>
      <c r="D142" s="1"/>
      <c r="E142" s="1"/>
      <c r="F142" s="1"/>
      <c r="G142" s="1"/>
      <c r="H142" s="31">
        <v>0</v>
      </c>
      <c r="J142" s="37"/>
    </row>
    <row r="143" spans="1:10" x14ac:dyDescent="0.3">
      <c r="A143" s="96" t="s">
        <v>120</v>
      </c>
      <c r="B143" s="1"/>
      <c r="C143" s="1"/>
      <c r="D143" s="1"/>
      <c r="E143" s="1"/>
      <c r="F143" s="1"/>
      <c r="G143" s="1"/>
      <c r="H143" s="31">
        <v>0</v>
      </c>
      <c r="J143" s="37"/>
    </row>
    <row r="144" spans="1:10" x14ac:dyDescent="0.3">
      <c r="A144" s="96" t="s">
        <v>121</v>
      </c>
      <c r="B144" s="1"/>
      <c r="C144" s="1"/>
      <c r="D144" s="1"/>
      <c r="E144" s="1"/>
      <c r="F144" s="1"/>
      <c r="G144" s="1"/>
      <c r="H144" s="31">
        <v>0</v>
      </c>
      <c r="J144" s="37"/>
    </row>
    <row r="145" spans="1:10" x14ac:dyDescent="0.3">
      <c r="A145" s="96"/>
      <c r="B145" s="1"/>
      <c r="C145" s="1"/>
      <c r="D145" s="1"/>
      <c r="E145" s="1"/>
      <c r="F145" s="1"/>
      <c r="G145" s="1"/>
      <c r="H145" s="31"/>
    </row>
    <row r="146" spans="1:10" x14ac:dyDescent="0.3">
      <c r="A146" s="96" t="s">
        <v>122</v>
      </c>
      <c r="B146" s="1"/>
      <c r="C146" s="1"/>
      <c r="D146" s="1"/>
      <c r="E146" s="1"/>
      <c r="F146" s="1"/>
      <c r="G146" s="1"/>
      <c r="H146" s="31">
        <v>0</v>
      </c>
      <c r="J146" s="37"/>
    </row>
    <row r="147" spans="1:10" x14ac:dyDescent="0.3">
      <c r="A147" s="96" t="s">
        <v>123</v>
      </c>
      <c r="B147" s="1"/>
      <c r="C147" s="1"/>
      <c r="D147" s="1"/>
      <c r="E147" s="1"/>
      <c r="F147" s="1"/>
      <c r="G147" s="1"/>
      <c r="H147" s="31">
        <v>0</v>
      </c>
      <c r="J147" s="37"/>
    </row>
    <row r="148" spans="1:10" x14ac:dyDescent="0.3">
      <c r="A148" s="15"/>
      <c r="B148" s="1"/>
      <c r="C148" s="1"/>
      <c r="D148" s="1"/>
      <c r="E148" s="1"/>
      <c r="F148" s="1"/>
      <c r="G148" s="1"/>
      <c r="H148" s="21" t="s">
        <v>51</v>
      </c>
    </row>
    <row r="149" spans="1:10" x14ac:dyDescent="0.3">
      <c r="A149" s="95" t="s">
        <v>124</v>
      </c>
      <c r="B149" s="1"/>
      <c r="C149" s="1"/>
      <c r="D149" s="1"/>
      <c r="E149" s="1"/>
      <c r="F149" s="1"/>
      <c r="G149" s="1"/>
      <c r="H149" s="1"/>
    </row>
    <row r="150" spans="1:10" x14ac:dyDescent="0.3">
      <c r="A150" s="96" t="s">
        <v>125</v>
      </c>
      <c r="B150" s="1"/>
      <c r="C150" s="1"/>
      <c r="D150" s="1"/>
      <c r="E150" s="1"/>
      <c r="F150" s="1"/>
      <c r="G150" s="1"/>
      <c r="H150" s="98">
        <v>2349859.09</v>
      </c>
      <c r="J150" s="37"/>
    </row>
    <row r="151" spans="1:10" x14ac:dyDescent="0.3">
      <c r="A151" s="96" t="s">
        <v>126</v>
      </c>
      <c r="B151" s="1"/>
      <c r="C151" s="1"/>
      <c r="D151" s="1"/>
      <c r="E151" s="1"/>
      <c r="F151" s="1"/>
      <c r="G151" s="1"/>
      <c r="H151" s="94">
        <v>2349859.09</v>
      </c>
      <c r="J151" s="37"/>
    </row>
    <row r="152" spans="1:10" x14ac:dyDescent="0.3">
      <c r="A152" s="96" t="s">
        <v>127</v>
      </c>
      <c r="B152" s="1"/>
      <c r="C152" s="1"/>
      <c r="D152" s="1"/>
      <c r="E152" s="1"/>
      <c r="F152" s="1"/>
      <c r="G152" s="1"/>
      <c r="H152" s="94">
        <v>0</v>
      </c>
      <c r="J152" s="37"/>
    </row>
    <row r="153" spans="1:10" x14ac:dyDescent="0.3">
      <c r="A153" s="96" t="s">
        <v>128</v>
      </c>
      <c r="B153" s="1"/>
      <c r="C153" s="1"/>
      <c r="D153" s="1"/>
      <c r="E153" s="1"/>
      <c r="F153" s="1"/>
      <c r="G153" s="1"/>
      <c r="H153" s="94">
        <v>0</v>
      </c>
      <c r="J153" s="37"/>
    </row>
    <row r="154" spans="1:10" x14ac:dyDescent="0.3">
      <c r="A154" s="15"/>
      <c r="B154" s="1"/>
      <c r="C154" s="1"/>
      <c r="D154" s="1"/>
      <c r="E154" s="1"/>
      <c r="F154" s="1"/>
      <c r="G154" s="1"/>
      <c r="H154" s="1"/>
    </row>
    <row r="155" spans="1:10" x14ac:dyDescent="0.3">
      <c r="A155" s="46" t="s">
        <v>129</v>
      </c>
      <c r="B155" s="1"/>
      <c r="C155" s="1"/>
      <c r="D155" s="1"/>
      <c r="E155" s="1"/>
      <c r="F155" s="21"/>
      <c r="G155" s="1"/>
      <c r="H155" s="21">
        <v>37073588.400000006</v>
      </c>
      <c r="J155" s="37"/>
    </row>
    <row r="156" spans="1:10" x14ac:dyDescent="0.3">
      <c r="A156" s="34"/>
      <c r="B156" s="1"/>
      <c r="C156" s="1"/>
      <c r="D156" s="1"/>
      <c r="E156" s="1"/>
      <c r="F156" s="1"/>
      <c r="G156" s="1"/>
      <c r="H156" s="1"/>
    </row>
    <row r="157" spans="1:10" x14ac:dyDescent="0.3">
      <c r="A157" s="34" t="s">
        <v>130</v>
      </c>
      <c r="B157" s="1"/>
      <c r="C157" s="1"/>
      <c r="D157" s="1"/>
      <c r="E157" s="1"/>
      <c r="F157" s="1"/>
      <c r="G157" s="1"/>
      <c r="H157" s="1"/>
    </row>
    <row r="158" spans="1:10" x14ac:dyDescent="0.3">
      <c r="A158" s="99" t="s">
        <v>131</v>
      </c>
      <c r="B158" s="1"/>
      <c r="C158" s="1"/>
      <c r="D158" s="1"/>
      <c r="E158" s="1"/>
      <c r="F158" s="1"/>
      <c r="G158" s="1"/>
      <c r="H158" s="94">
        <v>30497054.070000105</v>
      </c>
      <c r="J158" s="37"/>
    </row>
    <row r="159" spans="1:10" x14ac:dyDescent="0.3">
      <c r="A159" s="46"/>
      <c r="B159" s="1"/>
      <c r="C159" s="1"/>
      <c r="D159" s="1"/>
      <c r="E159" s="1"/>
      <c r="F159" s="1"/>
      <c r="G159" s="1"/>
      <c r="H159" s="15"/>
    </row>
    <row r="160" spans="1:10" x14ac:dyDescent="0.3">
      <c r="A160" s="34" t="s">
        <v>132</v>
      </c>
      <c r="B160" s="1"/>
      <c r="C160" s="1"/>
      <c r="D160" s="1"/>
      <c r="E160" s="1"/>
      <c r="F160" s="1"/>
      <c r="G160" s="1"/>
      <c r="H160" s="89">
        <v>0</v>
      </c>
      <c r="J160" s="37"/>
    </row>
    <row r="161" spans="1:10" x14ac:dyDescent="0.3">
      <c r="A161" s="34" t="s">
        <v>133</v>
      </c>
      <c r="B161" s="1"/>
      <c r="C161" s="1"/>
      <c r="D161" s="1"/>
      <c r="E161" s="1"/>
      <c r="F161" s="1"/>
      <c r="G161" s="1"/>
      <c r="H161" s="89">
        <v>30497054.070000105</v>
      </c>
      <c r="I161" s="37"/>
      <c r="J161" s="37"/>
    </row>
    <row r="162" spans="1:10" x14ac:dyDescent="0.3">
      <c r="A162" s="34" t="s">
        <v>134</v>
      </c>
      <c r="B162" s="1"/>
      <c r="C162" s="1"/>
      <c r="D162" s="1"/>
      <c r="E162" s="1"/>
      <c r="F162" s="1"/>
      <c r="G162" s="1"/>
      <c r="H162" s="94">
        <v>0</v>
      </c>
      <c r="J162" s="37"/>
    </row>
    <row r="163" spans="1:10" x14ac:dyDescent="0.3">
      <c r="A163" s="34"/>
      <c r="B163" s="1"/>
      <c r="C163" s="1"/>
      <c r="D163" s="1"/>
      <c r="E163" s="1"/>
      <c r="F163" s="1"/>
      <c r="G163" s="1"/>
      <c r="H163" s="21" t="s">
        <v>51</v>
      </c>
    </row>
    <row r="164" spans="1:10" x14ac:dyDescent="0.3">
      <c r="A164" s="34"/>
      <c r="B164" s="1"/>
      <c r="C164" s="1"/>
      <c r="D164" s="1"/>
      <c r="E164" s="1"/>
      <c r="F164" s="1"/>
      <c r="G164" s="1"/>
      <c r="H164" s="21" t="s">
        <v>51</v>
      </c>
    </row>
    <row r="165" spans="1:10" x14ac:dyDescent="0.3">
      <c r="A165" s="46" t="s">
        <v>135</v>
      </c>
      <c r="B165" s="1"/>
      <c r="C165" s="1"/>
      <c r="D165" s="1"/>
      <c r="E165" s="1"/>
      <c r="F165" s="1"/>
      <c r="G165" s="1"/>
      <c r="H165" s="94">
        <v>0</v>
      </c>
      <c r="J165" s="37"/>
    </row>
    <row r="166" spans="1:10" x14ac:dyDescent="0.3">
      <c r="A166" s="46"/>
      <c r="B166" s="1"/>
      <c r="C166" s="1"/>
      <c r="D166" s="1"/>
      <c r="E166" s="1"/>
      <c r="F166" s="1"/>
      <c r="G166" s="1"/>
      <c r="H166" s="15"/>
    </row>
    <row r="167" spans="1:10" x14ac:dyDescent="0.3">
      <c r="A167" s="34" t="s">
        <v>136</v>
      </c>
      <c r="B167" s="1"/>
      <c r="C167" s="1"/>
      <c r="D167" s="1"/>
      <c r="E167" s="1"/>
      <c r="F167" s="1"/>
      <c r="G167" s="1"/>
      <c r="H167" s="89">
        <v>0</v>
      </c>
      <c r="J167" s="37"/>
    </row>
    <row r="168" spans="1:10" x14ac:dyDescent="0.3">
      <c r="A168" s="34" t="s">
        <v>137</v>
      </c>
      <c r="B168" s="1"/>
      <c r="C168" s="1"/>
      <c r="D168" s="1"/>
      <c r="E168" s="1"/>
      <c r="F168" s="1"/>
      <c r="G168" s="1"/>
      <c r="H168" s="94">
        <v>0</v>
      </c>
      <c r="J168" s="37"/>
    </row>
    <row r="169" spans="1:10" x14ac:dyDescent="0.3">
      <c r="A169" s="34" t="s">
        <v>138</v>
      </c>
      <c r="B169" s="1"/>
      <c r="C169" s="1"/>
      <c r="D169" s="1"/>
      <c r="E169" s="1"/>
      <c r="F169" s="1"/>
      <c r="G169" s="1"/>
      <c r="H169" s="94">
        <v>0</v>
      </c>
      <c r="J169" s="37"/>
    </row>
    <row r="170" spans="1:10" x14ac:dyDescent="0.3">
      <c r="A170" s="34"/>
      <c r="B170" s="1"/>
      <c r="C170" s="1"/>
      <c r="D170" s="1"/>
      <c r="E170" s="1"/>
      <c r="F170" s="1"/>
      <c r="G170" s="1"/>
      <c r="H170" s="21" t="s">
        <v>51</v>
      </c>
    </row>
    <row r="171" spans="1:10" x14ac:dyDescent="0.3">
      <c r="A171" s="46" t="s">
        <v>139</v>
      </c>
      <c r="B171" s="1"/>
      <c r="C171" s="1"/>
      <c r="D171" s="1"/>
      <c r="E171" s="1"/>
      <c r="F171" s="21"/>
      <c r="G171" s="1"/>
      <c r="H171" s="94">
        <v>6576534.3300000001</v>
      </c>
      <c r="I171" s="100"/>
      <c r="J171" s="37"/>
    </row>
    <row r="172" spans="1:10" x14ac:dyDescent="0.3">
      <c r="A172" s="89"/>
      <c r="B172" s="31"/>
      <c r="C172" s="31"/>
      <c r="D172" s="31"/>
      <c r="E172" s="31"/>
      <c r="F172" s="31"/>
      <c r="G172" s="1"/>
      <c r="H172" s="31"/>
    </row>
    <row r="173" spans="1:10" x14ac:dyDescent="0.3">
      <c r="A173" s="81"/>
      <c r="B173" s="1"/>
      <c r="C173" s="2"/>
      <c r="D173" s="3"/>
      <c r="E173" s="1"/>
      <c r="F173" s="1"/>
      <c r="G173" s="1"/>
      <c r="H173" s="1"/>
    </row>
    <row r="174" spans="1:10" x14ac:dyDescent="0.3">
      <c r="A174" s="81"/>
      <c r="B174" s="1"/>
      <c r="C174" s="2"/>
      <c r="D174" s="3"/>
      <c r="E174" s="1"/>
      <c r="F174" s="1"/>
      <c r="G174" s="1"/>
      <c r="H174" s="1"/>
    </row>
    <row r="175" spans="1:10" x14ac:dyDescent="0.3">
      <c r="A175" s="81"/>
      <c r="B175" s="1"/>
      <c r="C175" s="2"/>
      <c r="D175" s="3"/>
      <c r="E175" s="1"/>
      <c r="F175" s="1"/>
      <c r="G175" s="1"/>
      <c r="H175" s="1"/>
    </row>
    <row r="176" spans="1:10" x14ac:dyDescent="0.3">
      <c r="A176" s="81"/>
      <c r="B176" s="1"/>
      <c r="C176" s="2"/>
      <c r="D176" s="3"/>
      <c r="E176" s="1"/>
      <c r="F176" s="1"/>
      <c r="G176" s="1"/>
      <c r="H176" s="1"/>
    </row>
    <row r="177" spans="1:10" x14ac:dyDescent="0.3">
      <c r="A177" s="15" t="s">
        <v>140</v>
      </c>
      <c r="B177" s="1"/>
      <c r="C177" s="2"/>
      <c r="D177" s="3"/>
      <c r="E177" s="1"/>
      <c r="F177" s="1"/>
      <c r="G177" s="1"/>
      <c r="H177" s="1"/>
    </row>
    <row r="178" spans="1:10" x14ac:dyDescent="0.3">
      <c r="A178" s="15"/>
      <c r="B178" s="1"/>
      <c r="C178" s="2"/>
      <c r="D178" s="3"/>
      <c r="E178" s="1"/>
      <c r="F178" s="1"/>
      <c r="G178" s="1"/>
      <c r="H178" s="1"/>
    </row>
    <row r="179" spans="1:10" x14ac:dyDescent="0.3">
      <c r="A179" s="46" t="s">
        <v>141</v>
      </c>
      <c r="B179" s="1"/>
      <c r="C179" s="2"/>
      <c r="D179" s="3"/>
      <c r="E179" s="1"/>
      <c r="F179" s="1"/>
      <c r="G179" s="1" t="s">
        <v>51</v>
      </c>
      <c r="H179" s="94">
        <v>7530137.7000000002</v>
      </c>
      <c r="J179" s="37"/>
    </row>
    <row r="180" spans="1:10" x14ac:dyDescent="0.3">
      <c r="A180" s="46" t="s">
        <v>142</v>
      </c>
      <c r="B180" s="1"/>
      <c r="C180" s="2"/>
      <c r="D180" s="3"/>
      <c r="E180" s="1"/>
      <c r="F180" s="1"/>
      <c r="G180" s="1"/>
      <c r="H180" s="89">
        <v>7530137.7000000002</v>
      </c>
      <c r="J180" s="37"/>
    </row>
    <row r="181" spans="1:10" x14ac:dyDescent="0.3">
      <c r="A181" s="46" t="s">
        <v>143</v>
      </c>
      <c r="B181" s="1"/>
      <c r="C181" s="2"/>
      <c r="D181" s="3"/>
      <c r="E181" s="1"/>
      <c r="F181" s="1"/>
      <c r="G181" s="1"/>
      <c r="H181" s="76">
        <v>7530137.7000000002</v>
      </c>
      <c r="J181" s="37"/>
    </row>
    <row r="182" spans="1:10" x14ac:dyDescent="0.3">
      <c r="A182" s="46" t="s">
        <v>144</v>
      </c>
      <c r="B182" s="1"/>
      <c r="C182" s="2"/>
      <c r="D182" s="3"/>
      <c r="E182" s="1"/>
      <c r="F182" s="1"/>
      <c r="G182" s="1"/>
      <c r="H182" s="94">
        <v>0</v>
      </c>
      <c r="J182" s="37"/>
    </row>
    <row r="183" spans="1:10" x14ac:dyDescent="0.3">
      <c r="A183" s="46" t="s">
        <v>145</v>
      </c>
      <c r="B183" s="1"/>
      <c r="C183" s="2"/>
      <c r="D183" s="3"/>
      <c r="E183" s="1"/>
      <c r="F183" s="1"/>
      <c r="G183" s="1"/>
      <c r="H183" s="91">
        <v>0</v>
      </c>
      <c r="J183" s="37"/>
    </row>
    <row r="184" spans="1:10" x14ac:dyDescent="0.3">
      <c r="A184" s="46" t="s">
        <v>146</v>
      </c>
      <c r="B184" s="1"/>
      <c r="C184" s="2"/>
      <c r="D184" s="3"/>
      <c r="E184" s="1"/>
      <c r="F184" s="1"/>
      <c r="G184" s="1"/>
      <c r="H184" s="89">
        <v>7530137.7000000002</v>
      </c>
      <c r="J184" s="37"/>
    </row>
    <row r="185" spans="1:10" x14ac:dyDescent="0.3">
      <c r="A185" s="46" t="s">
        <v>147</v>
      </c>
      <c r="B185" s="1"/>
      <c r="C185" s="2"/>
      <c r="D185" s="3"/>
      <c r="E185" s="1"/>
      <c r="F185" s="1"/>
      <c r="G185" s="1"/>
      <c r="H185" s="91">
        <v>0</v>
      </c>
      <c r="J185" s="37"/>
    </row>
    <row r="186" spans="1:10" x14ac:dyDescent="0.3">
      <c r="A186" s="46" t="s">
        <v>148</v>
      </c>
      <c r="B186" s="1"/>
      <c r="C186" s="2"/>
      <c r="D186" s="3"/>
      <c r="E186" s="1"/>
      <c r="F186" s="21"/>
      <c r="G186" s="1"/>
      <c r="H186" s="89">
        <v>6576534.3300000057</v>
      </c>
      <c r="J186" s="37"/>
    </row>
    <row r="187" spans="1:10" x14ac:dyDescent="0.3">
      <c r="A187" s="46" t="s">
        <v>149</v>
      </c>
      <c r="B187" s="1"/>
      <c r="C187" s="2"/>
      <c r="D187" s="3"/>
      <c r="E187" s="1"/>
      <c r="F187" s="21"/>
      <c r="G187" s="1"/>
      <c r="H187" s="94">
        <v>14106672.030000005</v>
      </c>
      <c r="J187" s="37"/>
    </row>
    <row r="188" spans="1:10" x14ac:dyDescent="0.3">
      <c r="A188" s="46" t="s">
        <v>150</v>
      </c>
      <c r="B188" s="1"/>
      <c r="C188" s="2"/>
      <c r="D188" s="3"/>
      <c r="E188" s="1"/>
      <c r="F188" s="21"/>
      <c r="G188" s="1"/>
      <c r="H188" s="94">
        <v>6576534.3299999973</v>
      </c>
      <c r="J188" s="37"/>
    </row>
    <row r="189" spans="1:10" x14ac:dyDescent="0.3">
      <c r="A189" s="46" t="s">
        <v>151</v>
      </c>
      <c r="B189" s="1"/>
      <c r="C189" s="2"/>
      <c r="D189" s="3"/>
      <c r="E189" s="1"/>
      <c r="F189" s="21"/>
      <c r="G189" s="1"/>
      <c r="H189" s="94">
        <v>7530137.7000000076</v>
      </c>
      <c r="J189" s="37"/>
    </row>
    <row r="190" spans="1:10" x14ac:dyDescent="0.3">
      <c r="A190" s="15"/>
      <c r="B190" s="1"/>
      <c r="C190" s="2"/>
      <c r="D190" s="3"/>
      <c r="E190" s="1"/>
      <c r="F190" s="1"/>
      <c r="G190" s="1"/>
      <c r="H190" s="1"/>
    </row>
    <row r="191" spans="1:10" x14ac:dyDescent="0.3">
      <c r="A191" s="15" t="s">
        <v>152</v>
      </c>
      <c r="B191" s="1"/>
      <c r="C191" s="2"/>
      <c r="D191" s="3"/>
      <c r="E191" s="1"/>
      <c r="F191" s="1"/>
      <c r="G191" s="21"/>
      <c r="H191" s="1"/>
    </row>
    <row r="192" spans="1:10" x14ac:dyDescent="0.3">
      <c r="A192" s="15"/>
      <c r="B192" s="1"/>
      <c r="C192" s="2"/>
      <c r="D192" s="3"/>
      <c r="E192" s="1"/>
      <c r="F192" s="1"/>
      <c r="G192" s="1"/>
      <c r="H192" s="1"/>
    </row>
    <row r="193" spans="1:10" ht="14.5" x14ac:dyDescent="0.35">
      <c r="A193" s="46" t="s">
        <v>153</v>
      </c>
      <c r="B193" s="1"/>
      <c r="C193" s="2"/>
      <c r="D193" s="3"/>
      <c r="E193" s="1"/>
      <c r="F193" s="1"/>
      <c r="G193" s="1"/>
      <c r="H193" s="101">
        <v>16.14</v>
      </c>
      <c r="J193" s="48"/>
    </row>
    <row r="194" spans="1:10" ht="16.5" x14ac:dyDescent="0.35">
      <c r="A194" s="15" t="s">
        <v>154</v>
      </c>
      <c r="B194" s="1"/>
      <c r="C194" s="2"/>
      <c r="D194" s="3"/>
      <c r="E194" s="1"/>
      <c r="F194" s="1"/>
      <c r="H194" s="102">
        <v>0.69231304624021139</v>
      </c>
      <c r="I194" s="103"/>
      <c r="J194" s="48"/>
    </row>
    <row r="195" spans="1:10" ht="16.5" x14ac:dyDescent="0.35">
      <c r="A195" s="15" t="s">
        <v>155</v>
      </c>
      <c r="B195" s="1"/>
      <c r="C195" s="2"/>
      <c r="D195" s="3"/>
      <c r="E195" s="1"/>
      <c r="F195" s="1"/>
      <c r="H195" s="102">
        <v>0.59681777054688945</v>
      </c>
      <c r="I195" s="103"/>
      <c r="J195" s="48"/>
    </row>
    <row r="196" spans="1:10" x14ac:dyDescent="0.3">
      <c r="A196" s="15"/>
      <c r="B196" s="1"/>
      <c r="C196" s="2"/>
      <c r="D196" s="3"/>
      <c r="E196" s="1"/>
      <c r="F196" s="1"/>
      <c r="H196" s="104"/>
    </row>
    <row r="197" spans="1:10" x14ac:dyDescent="0.3">
      <c r="A197" s="15"/>
      <c r="B197" s="1"/>
      <c r="C197" s="2"/>
      <c r="D197" s="3"/>
      <c r="E197" s="1"/>
      <c r="F197" s="1"/>
      <c r="G197" s="105" t="s">
        <v>156</v>
      </c>
      <c r="H197" s="105" t="s">
        <v>157</v>
      </c>
    </row>
    <row r="198" spans="1:10" x14ac:dyDescent="0.3">
      <c r="A198" s="46" t="s">
        <v>158</v>
      </c>
      <c r="B198" s="1"/>
      <c r="C198" s="2"/>
      <c r="D198" s="3"/>
      <c r="E198" s="21"/>
      <c r="F198" s="1"/>
      <c r="G198" s="101">
        <v>2023447.39</v>
      </c>
      <c r="H198" s="1"/>
    </row>
    <row r="199" spans="1:10" x14ac:dyDescent="0.3">
      <c r="A199" s="46" t="s">
        <v>159</v>
      </c>
      <c r="B199" s="1"/>
      <c r="C199" s="2"/>
      <c r="D199" s="3"/>
      <c r="E199" s="21"/>
      <c r="F199" s="1"/>
      <c r="G199" s="94">
        <v>1894989.98</v>
      </c>
      <c r="H199" s="106">
        <v>114</v>
      </c>
    </row>
    <row r="200" spans="1:10" x14ac:dyDescent="0.3">
      <c r="A200" s="46" t="s">
        <v>160</v>
      </c>
      <c r="B200" s="1"/>
      <c r="C200" s="2"/>
      <c r="D200" s="3"/>
      <c r="E200" s="21"/>
      <c r="F200" s="1"/>
      <c r="G200" s="94">
        <v>128457.40999999992</v>
      </c>
      <c r="H200" s="1"/>
    </row>
    <row r="201" spans="1:10" x14ac:dyDescent="0.3">
      <c r="A201" s="46" t="s">
        <v>161</v>
      </c>
      <c r="B201" s="1"/>
      <c r="C201" s="2"/>
      <c r="D201" s="3"/>
      <c r="E201" s="21"/>
      <c r="F201" s="1"/>
      <c r="G201" s="94">
        <v>1285703150.4000001</v>
      </c>
      <c r="H201" s="1"/>
    </row>
    <row r="202" spans="1:10" x14ac:dyDescent="0.3">
      <c r="A202" s="46" t="s">
        <v>162</v>
      </c>
      <c r="B202" s="1"/>
      <c r="C202" s="2"/>
      <c r="D202" s="3"/>
      <c r="E202" s="21"/>
      <c r="F202" s="1"/>
      <c r="G202" s="107"/>
      <c r="H202" s="1"/>
    </row>
    <row r="203" spans="1:10" x14ac:dyDescent="0.3">
      <c r="A203" s="46" t="s">
        <v>163</v>
      </c>
      <c r="B203" s="1"/>
      <c r="C203" s="2"/>
      <c r="D203" s="3"/>
      <c r="E203" s="21"/>
      <c r="F203" s="1"/>
      <c r="G203" s="107">
        <v>9.991218420833381E-5</v>
      </c>
      <c r="H203" s="1"/>
    </row>
    <row r="204" spans="1:10" x14ac:dyDescent="0.3">
      <c r="A204" s="46" t="s">
        <v>164</v>
      </c>
      <c r="B204" s="1"/>
      <c r="C204" s="2"/>
      <c r="D204" s="3"/>
      <c r="E204" s="21"/>
      <c r="F204" s="1"/>
      <c r="G204" s="108">
        <v>-1.5133199999999999E-5</v>
      </c>
      <c r="H204" s="1"/>
    </row>
    <row r="205" spans="1:10" x14ac:dyDescent="0.3">
      <c r="A205" s="46" t="s">
        <v>165</v>
      </c>
      <c r="B205" s="1"/>
      <c r="C205" s="2"/>
      <c r="D205" s="3"/>
      <c r="E205" s="21"/>
      <c r="F205" s="1"/>
      <c r="G205" s="108">
        <v>-2.8673199999999999E-4</v>
      </c>
      <c r="H205" s="1"/>
    </row>
    <row r="206" spans="1:10" x14ac:dyDescent="0.3">
      <c r="A206" s="46" t="s">
        <v>166</v>
      </c>
      <c r="B206" s="1"/>
      <c r="C206" s="2"/>
      <c r="D206" s="3"/>
      <c r="E206" s="21"/>
      <c r="F206" s="1"/>
      <c r="G206" s="108">
        <v>-1.216248E-4</v>
      </c>
      <c r="H206" s="1"/>
    </row>
    <row r="207" spans="1:10" x14ac:dyDescent="0.3">
      <c r="A207" s="46"/>
      <c r="B207" s="1"/>
      <c r="C207" s="2"/>
      <c r="D207" s="3"/>
      <c r="E207" s="21"/>
      <c r="F207" s="1"/>
      <c r="G207" s="107"/>
      <c r="H207" s="1"/>
    </row>
    <row r="208" spans="1:10" x14ac:dyDescent="0.3">
      <c r="A208" s="15" t="s">
        <v>167</v>
      </c>
      <c r="B208" s="1"/>
      <c r="C208" s="2"/>
      <c r="D208" s="3"/>
      <c r="E208" s="21"/>
      <c r="F208" s="1"/>
      <c r="G208" s="107">
        <v>4.5697570702480376E-4</v>
      </c>
      <c r="H208" s="76">
        <v>688218.00000000012</v>
      </c>
      <c r="I208" s="37"/>
      <c r="J208" s="37"/>
    </row>
    <row r="209" spans="1:8" x14ac:dyDescent="0.3">
      <c r="A209" s="46"/>
      <c r="B209" s="1"/>
      <c r="C209" s="2"/>
      <c r="D209" s="3"/>
      <c r="E209" s="1"/>
      <c r="F209" s="1"/>
      <c r="G209" s="1"/>
      <c r="H209" s="1"/>
    </row>
    <row r="210" spans="1:8" x14ac:dyDescent="0.3">
      <c r="A210" s="46" t="s">
        <v>168</v>
      </c>
      <c r="B210" s="1"/>
      <c r="C210" s="2"/>
      <c r="D210" s="3"/>
      <c r="E210" s="1"/>
      <c r="F210" s="109" t="s">
        <v>169</v>
      </c>
      <c r="G210" s="110" t="s">
        <v>170</v>
      </c>
      <c r="H210" s="110" t="s">
        <v>62</v>
      </c>
    </row>
    <row r="211" spans="1:8" x14ac:dyDescent="0.3">
      <c r="A211" s="34" t="s">
        <v>171</v>
      </c>
      <c r="B211" s="1"/>
      <c r="C211" s="2"/>
      <c r="D211" s="3"/>
      <c r="E211" s="1"/>
      <c r="F211" s="111">
        <v>5.4847554723701942E-3</v>
      </c>
      <c r="G211" s="101">
        <v>7051767.3899999997</v>
      </c>
      <c r="H211" s="112">
        <v>376</v>
      </c>
    </row>
    <row r="212" spans="1:8" x14ac:dyDescent="0.3">
      <c r="A212" s="34" t="s">
        <v>172</v>
      </c>
      <c r="B212" s="1"/>
      <c r="C212" s="2"/>
      <c r="D212" s="3"/>
      <c r="E212" s="1"/>
      <c r="F212" s="111">
        <v>1.0510518696166989E-3</v>
      </c>
      <c r="G212" s="101">
        <v>1351340.7</v>
      </c>
      <c r="H212" s="112">
        <v>74</v>
      </c>
    </row>
    <row r="213" spans="1:8" x14ac:dyDescent="0.3">
      <c r="A213" s="34" t="s">
        <v>173</v>
      </c>
      <c r="B213" s="1"/>
      <c r="C213" s="2"/>
      <c r="D213" s="3"/>
      <c r="E213" s="1"/>
      <c r="F213" s="111">
        <v>7.7540461006869125E-4</v>
      </c>
      <c r="G213" s="113">
        <v>996940.15</v>
      </c>
      <c r="H213" s="114">
        <v>50</v>
      </c>
    </row>
    <row r="214" spans="1:8" x14ac:dyDescent="0.3">
      <c r="A214" s="34" t="s">
        <v>174</v>
      </c>
      <c r="B214" s="1"/>
      <c r="C214" s="2"/>
      <c r="D214" s="3"/>
      <c r="E214" s="1"/>
      <c r="F214" s="111">
        <v>1.041349474475084E-4</v>
      </c>
      <c r="G214" s="115">
        <v>133886.63</v>
      </c>
      <c r="H214" s="116">
        <v>7</v>
      </c>
    </row>
    <row r="215" spans="1:8" x14ac:dyDescent="0.3">
      <c r="A215" s="46" t="s">
        <v>175</v>
      </c>
      <c r="B215" s="1"/>
      <c r="C215" s="2"/>
      <c r="D215" s="3"/>
      <c r="E215" s="1"/>
      <c r="F215" s="111">
        <v>7.3112119520555852E-3</v>
      </c>
      <c r="G215" s="98">
        <v>9533934.870000001</v>
      </c>
      <c r="H215" s="117">
        <v>507</v>
      </c>
    </row>
    <row r="216" spans="1:8" x14ac:dyDescent="0.3">
      <c r="A216" s="46"/>
      <c r="B216" s="1"/>
      <c r="C216" s="2"/>
      <c r="D216" s="3"/>
      <c r="E216" s="1"/>
      <c r="F216" s="1"/>
      <c r="G216" s="98"/>
      <c r="H216" s="118"/>
    </row>
    <row r="217" spans="1:8" x14ac:dyDescent="0.3">
      <c r="A217" s="46" t="s">
        <v>176</v>
      </c>
      <c r="B217" s="1"/>
      <c r="C217" s="2"/>
      <c r="D217" s="3"/>
      <c r="E217" s="1"/>
      <c r="F217" s="1"/>
      <c r="G217" s="119" t="s">
        <v>170</v>
      </c>
      <c r="H217" s="119" t="s">
        <v>62</v>
      </c>
    </row>
    <row r="218" spans="1:8" x14ac:dyDescent="0.3">
      <c r="A218" s="46" t="s">
        <v>163</v>
      </c>
      <c r="B218" s="1"/>
      <c r="C218" s="2"/>
      <c r="D218" s="3"/>
      <c r="E218" s="1"/>
      <c r="F218" s="1"/>
      <c r="G218" s="120">
        <v>1.9305914271328987E-3</v>
      </c>
      <c r="H218" s="121">
        <v>1.8544733861834656E-3</v>
      </c>
    </row>
    <row r="219" spans="1:8" x14ac:dyDescent="0.3">
      <c r="A219" s="46" t="s">
        <v>164</v>
      </c>
      <c r="B219" s="1"/>
      <c r="C219" s="2"/>
      <c r="D219" s="3"/>
      <c r="E219" s="1"/>
      <c r="F219" s="1"/>
      <c r="G219" s="120">
        <v>1.5881222E-3</v>
      </c>
      <c r="H219" s="120">
        <v>1.5155342000000001E-3</v>
      </c>
    </row>
    <row r="220" spans="1:8" x14ac:dyDescent="0.3">
      <c r="A220" s="46" t="s">
        <v>165</v>
      </c>
      <c r="B220" s="1"/>
      <c r="C220" s="2"/>
      <c r="D220" s="3"/>
      <c r="E220" s="1"/>
      <c r="F220" s="1"/>
      <c r="G220" s="120">
        <v>1.3756125E-3</v>
      </c>
      <c r="H220" s="120">
        <v>1.4040258E-3</v>
      </c>
    </row>
    <row r="221" spans="1:8" x14ac:dyDescent="0.3">
      <c r="A221" s="46" t="s">
        <v>166</v>
      </c>
      <c r="B221" s="1"/>
      <c r="C221" s="2"/>
      <c r="D221" s="3"/>
      <c r="E221" s="1"/>
      <c r="F221" s="1"/>
      <c r="G221" s="120">
        <v>1.5689174999999999E-3</v>
      </c>
      <c r="H221" s="120">
        <v>1.5588142E-3</v>
      </c>
    </row>
    <row r="222" spans="1:8" x14ac:dyDescent="0.3">
      <c r="A222" s="46"/>
      <c r="B222" s="1"/>
      <c r="C222" s="2"/>
      <c r="D222" s="3"/>
      <c r="E222" s="1"/>
      <c r="F222" s="1"/>
      <c r="G222" s="122"/>
      <c r="H222" s="120"/>
    </row>
    <row r="223" spans="1:8" x14ac:dyDescent="0.3">
      <c r="A223" s="123" t="s">
        <v>177</v>
      </c>
      <c r="B223" s="1"/>
      <c r="C223" s="2"/>
      <c r="D223" s="3"/>
      <c r="E223" s="1"/>
      <c r="F223" s="1"/>
      <c r="G223" s="124">
        <v>3015845.53</v>
      </c>
      <c r="H223" s="120"/>
    </row>
    <row r="224" spans="1:8" x14ac:dyDescent="0.3">
      <c r="A224" s="123" t="s">
        <v>178</v>
      </c>
      <c r="B224" s="1"/>
      <c r="C224" s="2"/>
      <c r="D224" s="3"/>
      <c r="E224" s="1"/>
      <c r="F224" s="1"/>
      <c r="G224" s="122">
        <v>2.3456779498920327E-3</v>
      </c>
      <c r="H224" s="120"/>
    </row>
    <row r="225" spans="1:10" x14ac:dyDescent="0.3">
      <c r="A225" s="123" t="s">
        <v>179</v>
      </c>
      <c r="B225" s="1"/>
      <c r="C225" s="2"/>
      <c r="D225" s="3"/>
      <c r="E225" s="1"/>
      <c r="F225" s="1"/>
      <c r="G225" s="122">
        <v>4.3999999999999997E-2</v>
      </c>
      <c r="H225" s="120"/>
    </row>
    <row r="226" spans="1:10" x14ac:dyDescent="0.3">
      <c r="A226" s="123" t="s">
        <v>180</v>
      </c>
      <c r="B226" s="1"/>
      <c r="C226" s="2"/>
      <c r="D226" s="3"/>
      <c r="E226" s="1"/>
      <c r="F226" s="1"/>
      <c r="G226" s="125" t="s">
        <v>232</v>
      </c>
      <c r="H226" s="120"/>
    </row>
    <row r="227" spans="1:10" x14ac:dyDescent="0.3">
      <c r="A227" s="46"/>
      <c r="B227" s="1"/>
      <c r="C227" s="2"/>
      <c r="D227" s="3"/>
      <c r="E227" s="1"/>
      <c r="F227" s="1"/>
      <c r="G227" s="120"/>
      <c r="H227" s="1"/>
      <c r="I227" s="37"/>
    </row>
    <row r="228" spans="1:10" x14ac:dyDescent="0.3">
      <c r="A228" s="15" t="s">
        <v>181</v>
      </c>
      <c r="B228" s="1"/>
      <c r="C228" s="2"/>
      <c r="D228" s="3"/>
      <c r="E228" s="1"/>
      <c r="F228" s="1"/>
      <c r="G228" s="105" t="s">
        <v>156</v>
      </c>
      <c r="H228" s="105" t="s">
        <v>157</v>
      </c>
    </row>
    <row r="229" spans="1:10" x14ac:dyDescent="0.3">
      <c r="A229" s="15" t="s">
        <v>182</v>
      </c>
      <c r="B229" s="1"/>
      <c r="C229" s="2"/>
      <c r="D229" s="3"/>
      <c r="E229" s="21"/>
      <c r="F229" s="1"/>
      <c r="G229" s="101">
        <v>3460117.8</v>
      </c>
      <c r="H229" s="126">
        <v>207</v>
      </c>
    </row>
    <row r="230" spans="1:10" x14ac:dyDescent="0.3">
      <c r="A230" s="15" t="s">
        <v>183</v>
      </c>
      <c r="B230" s="1"/>
      <c r="C230" s="2"/>
      <c r="D230" s="3"/>
      <c r="E230" s="21"/>
      <c r="F230" s="1"/>
      <c r="G230" s="115">
        <v>3476673.02</v>
      </c>
      <c r="H230" s="126">
        <v>207</v>
      </c>
    </row>
    <row r="231" spans="1:10" x14ac:dyDescent="0.3">
      <c r="A231" s="15" t="s">
        <v>184</v>
      </c>
      <c r="B231" s="1"/>
      <c r="C231" s="2"/>
      <c r="D231" s="3"/>
      <c r="E231" s="21"/>
      <c r="F231" s="1"/>
      <c r="G231" s="94">
        <v>-16555.220000000205</v>
      </c>
      <c r="H231" s="62"/>
    </row>
    <row r="232" spans="1:10" x14ac:dyDescent="0.3">
      <c r="A232" s="15"/>
      <c r="B232" s="1"/>
      <c r="C232" s="2"/>
      <c r="D232" s="3"/>
      <c r="E232" s="1"/>
      <c r="F232" s="1"/>
      <c r="G232" s="127"/>
    </row>
    <row r="233" spans="1:10" x14ac:dyDescent="0.3">
      <c r="A233" s="15" t="s">
        <v>185</v>
      </c>
      <c r="B233" s="1"/>
      <c r="C233" s="2"/>
      <c r="D233" s="3"/>
      <c r="E233" s="1"/>
      <c r="F233" s="21"/>
      <c r="G233" s="110" t="s">
        <v>156</v>
      </c>
      <c r="H233" s="105" t="s">
        <v>157</v>
      </c>
    </row>
    <row r="234" spans="1:10" x14ac:dyDescent="0.3">
      <c r="A234" s="15" t="s">
        <v>186</v>
      </c>
      <c r="B234" s="1"/>
      <c r="C234" s="2"/>
      <c r="D234" s="3"/>
      <c r="E234" s="21"/>
      <c r="F234" s="1"/>
      <c r="G234" s="76">
        <v>17741150.120000001</v>
      </c>
      <c r="H234" s="128">
        <v>1063</v>
      </c>
      <c r="I234" s="37" t="s">
        <v>51</v>
      </c>
    </row>
    <row r="235" spans="1:10" x14ac:dyDescent="0.3">
      <c r="A235" s="15" t="s">
        <v>187</v>
      </c>
      <c r="B235" s="1"/>
      <c r="C235" s="2"/>
      <c r="D235" s="3"/>
      <c r="E235" s="21"/>
      <c r="F235" s="21"/>
      <c r="G235" s="76">
        <v>18474399.77</v>
      </c>
      <c r="H235" s="69">
        <v>1063</v>
      </c>
      <c r="I235" s="37" t="s">
        <v>51</v>
      </c>
    </row>
    <row r="236" spans="1:10" ht="14.5" thickBot="1" x14ac:dyDescent="0.35">
      <c r="A236" s="15" t="s">
        <v>188</v>
      </c>
      <c r="B236" s="1"/>
      <c r="C236" s="2"/>
      <c r="D236" s="3"/>
      <c r="E236" s="21"/>
      <c r="F236" s="1"/>
      <c r="G236" s="129">
        <v>-733249.64999999851</v>
      </c>
    </row>
    <row r="237" spans="1:10" ht="14.5" thickTop="1" x14ac:dyDescent="0.3">
      <c r="A237" s="15"/>
      <c r="B237" s="1"/>
      <c r="C237" s="2"/>
      <c r="D237" s="3"/>
      <c r="E237" s="1"/>
      <c r="F237" s="1"/>
      <c r="G237" s="1"/>
      <c r="H237" s="1"/>
    </row>
    <row r="238" spans="1:10" x14ac:dyDescent="0.3">
      <c r="A238" s="15" t="s">
        <v>189</v>
      </c>
      <c r="B238" s="1"/>
      <c r="C238" s="2"/>
      <c r="D238" s="3"/>
      <c r="E238" s="1"/>
      <c r="F238" s="1"/>
      <c r="G238" s="1" t="s">
        <v>51</v>
      </c>
      <c r="H238" s="1"/>
    </row>
    <row r="239" spans="1:10" x14ac:dyDescent="0.3">
      <c r="A239" s="15"/>
      <c r="B239" s="1"/>
      <c r="C239" s="2"/>
      <c r="D239" s="3"/>
      <c r="E239" s="1"/>
      <c r="F239" s="1"/>
      <c r="G239" s="1"/>
      <c r="H239" s="1"/>
    </row>
    <row r="240" spans="1:10" x14ac:dyDescent="0.3">
      <c r="A240" s="15" t="s">
        <v>190</v>
      </c>
      <c r="B240" s="1"/>
      <c r="C240" s="2"/>
      <c r="D240" s="3"/>
      <c r="E240" s="1"/>
      <c r="F240" s="1"/>
      <c r="G240" s="1"/>
      <c r="H240" s="76">
        <v>3220721.37</v>
      </c>
      <c r="I240" s="130"/>
      <c r="J240" s="59"/>
    </row>
    <row r="241" spans="1:10" x14ac:dyDescent="0.3">
      <c r="A241" s="15" t="s">
        <v>191</v>
      </c>
      <c r="B241" s="1"/>
      <c r="C241" s="2"/>
      <c r="D241" s="3"/>
      <c r="E241" s="1"/>
      <c r="F241" s="1"/>
      <c r="G241" s="1"/>
      <c r="H241" s="94">
        <v>1884205.67</v>
      </c>
      <c r="I241" s="37"/>
      <c r="J241" s="59"/>
    </row>
    <row r="242" spans="1:10" x14ac:dyDescent="0.3">
      <c r="A242" s="15" t="s">
        <v>192</v>
      </c>
      <c r="B242" s="1"/>
      <c r="C242" s="2"/>
      <c r="D242" s="3"/>
      <c r="E242" s="1"/>
      <c r="F242" s="1"/>
      <c r="G242" s="1"/>
      <c r="H242" s="93">
        <v>4483409.53</v>
      </c>
      <c r="J242" s="59"/>
    </row>
    <row r="243" spans="1:10" ht="14.5" thickBot="1" x14ac:dyDescent="0.35">
      <c r="A243" s="15" t="s">
        <v>193</v>
      </c>
      <c r="B243" s="1"/>
      <c r="C243" s="2"/>
      <c r="D243" s="3"/>
      <c r="E243" s="1"/>
      <c r="F243" s="1"/>
      <c r="G243" s="1"/>
      <c r="H243" s="129">
        <v>5819925.2300000004</v>
      </c>
      <c r="I243" s="97"/>
      <c r="J243" s="59"/>
    </row>
    <row r="244" spans="1:10" ht="14.5" thickTop="1" x14ac:dyDescent="0.3">
      <c r="A244" s="15"/>
      <c r="B244" s="1"/>
      <c r="C244" s="2"/>
      <c r="D244" s="3"/>
      <c r="E244" s="1"/>
      <c r="F244" s="1"/>
      <c r="G244" s="1"/>
      <c r="H244" s="1"/>
      <c r="I244" s="131"/>
      <c r="J244" s="59"/>
    </row>
    <row r="245" spans="1:10" x14ac:dyDescent="0.3">
      <c r="A245" s="15" t="s">
        <v>194</v>
      </c>
      <c r="B245" s="1"/>
      <c r="C245" s="2"/>
      <c r="D245" s="3"/>
      <c r="E245" s="1"/>
      <c r="F245" s="1"/>
      <c r="G245" s="1"/>
      <c r="H245" s="76">
        <v>2218121.84</v>
      </c>
      <c r="I245" s="132"/>
      <c r="J245" s="59"/>
    </row>
    <row r="246" spans="1:10" x14ac:dyDescent="0.3">
      <c r="A246" s="15" t="s">
        <v>195</v>
      </c>
      <c r="B246" s="1"/>
      <c r="C246" s="2"/>
      <c r="D246" s="3"/>
      <c r="E246" s="1"/>
      <c r="F246" s="1"/>
      <c r="G246" s="1"/>
      <c r="H246" s="94">
        <v>808404.06</v>
      </c>
      <c r="I246" s="133"/>
      <c r="J246" s="59"/>
    </row>
    <row r="247" spans="1:10" x14ac:dyDescent="0.3">
      <c r="A247" s="15" t="s">
        <v>196</v>
      </c>
      <c r="B247" s="1"/>
      <c r="C247" s="2"/>
      <c r="D247" s="3"/>
      <c r="E247" s="1"/>
      <c r="F247" s="1"/>
      <c r="G247" s="1"/>
      <c r="H247" s="94">
        <v>630688.56999999995</v>
      </c>
      <c r="I247" s="132"/>
      <c r="J247" s="59"/>
    </row>
    <row r="248" spans="1:10" ht="14.5" thickBot="1" x14ac:dyDescent="0.35">
      <c r="A248" s="15" t="s">
        <v>197</v>
      </c>
      <c r="B248" s="1"/>
      <c r="C248" s="2"/>
      <c r="D248" s="3"/>
      <c r="E248" s="1"/>
      <c r="F248" s="1"/>
      <c r="G248" s="1"/>
      <c r="H248" s="129">
        <v>2040406.3499999996</v>
      </c>
      <c r="I248" s="134"/>
      <c r="J248" s="59"/>
    </row>
    <row r="249" spans="1:10" ht="14.5" thickTop="1" x14ac:dyDescent="0.3">
      <c r="A249" s="15"/>
    </row>
    <row r="250" spans="1:10" x14ac:dyDescent="0.3">
      <c r="A250" s="118" t="s">
        <v>198</v>
      </c>
      <c r="F250" s="135"/>
      <c r="I250" s="37"/>
    </row>
    <row r="251" spans="1:10" x14ac:dyDescent="0.3">
      <c r="A251" s="118"/>
      <c r="F251" s="135"/>
    </row>
    <row r="252" spans="1:10" x14ac:dyDescent="0.3">
      <c r="A252" s="46" t="s">
        <v>199</v>
      </c>
      <c r="F252" s="135"/>
    </row>
    <row r="253" spans="1:10" x14ac:dyDescent="0.3">
      <c r="A253" s="46" t="s">
        <v>200</v>
      </c>
      <c r="F253" s="135"/>
    </row>
    <row r="254" spans="1:10" x14ac:dyDescent="0.3">
      <c r="A254" s="46" t="s">
        <v>201</v>
      </c>
      <c r="E254" s="32"/>
      <c r="F254" s="135"/>
    </row>
    <row r="255" spans="1:10" x14ac:dyDescent="0.3">
      <c r="A255" s="46" t="s">
        <v>202</v>
      </c>
      <c r="E255" s="32" t="s">
        <v>51</v>
      </c>
      <c r="F255" s="135"/>
      <c r="H255" s="136" t="s">
        <v>233</v>
      </c>
    </row>
    <row r="256" spans="1:10" x14ac:dyDescent="0.3">
      <c r="A256" s="46"/>
      <c r="F256" s="135"/>
      <c r="H256" s="118"/>
    </row>
    <row r="257" spans="1:8" x14ac:dyDescent="0.3">
      <c r="A257" s="46" t="s">
        <v>203</v>
      </c>
      <c r="F257" s="135"/>
      <c r="H257" s="118"/>
    </row>
    <row r="258" spans="1:8" x14ac:dyDescent="0.3">
      <c r="A258" s="46" t="s">
        <v>204</v>
      </c>
      <c r="E258" s="32" t="s">
        <v>51</v>
      </c>
      <c r="F258" s="135"/>
      <c r="H258" s="136" t="s">
        <v>233</v>
      </c>
    </row>
    <row r="259" spans="1:8" x14ac:dyDescent="0.3">
      <c r="A259" s="46"/>
      <c r="F259" s="135"/>
      <c r="H259" s="118"/>
    </row>
    <row r="260" spans="1:8" x14ac:dyDescent="0.3">
      <c r="A260" s="46" t="s">
        <v>205</v>
      </c>
      <c r="F260" s="135"/>
      <c r="H260" s="118"/>
    </row>
    <row r="261" spans="1:8" x14ac:dyDescent="0.3">
      <c r="A261" s="46" t="s">
        <v>206</v>
      </c>
      <c r="E261" s="32" t="s">
        <v>51</v>
      </c>
      <c r="F261" s="135"/>
      <c r="H261" s="136" t="s">
        <v>233</v>
      </c>
    </row>
    <row r="262" spans="1:8" x14ac:dyDescent="0.3">
      <c r="A262" s="46"/>
      <c r="F262" s="135"/>
      <c r="H262" s="118"/>
    </row>
    <row r="263" spans="1:8" x14ac:dyDescent="0.3">
      <c r="A263" s="46" t="s">
        <v>207</v>
      </c>
      <c r="F263" s="135"/>
      <c r="H263" s="118"/>
    </row>
    <row r="264" spans="1:8" x14ac:dyDescent="0.3">
      <c r="A264" s="46" t="s">
        <v>208</v>
      </c>
      <c r="E264" s="32" t="s">
        <v>51</v>
      </c>
      <c r="F264" s="135"/>
      <c r="H264" s="136" t="s">
        <v>233</v>
      </c>
    </row>
    <row r="265" spans="1:8" x14ac:dyDescent="0.3">
      <c r="A265" s="46"/>
      <c r="E265" s="32"/>
      <c r="F265" s="135"/>
      <c r="H265" s="136"/>
    </row>
    <row r="266" spans="1:8" x14ac:dyDescent="0.3">
      <c r="A266" s="46" t="s">
        <v>209</v>
      </c>
      <c r="E266" s="32"/>
      <c r="F266" s="135"/>
      <c r="H266" s="136"/>
    </row>
    <row r="267" spans="1:8" x14ac:dyDescent="0.3">
      <c r="A267" s="46" t="s">
        <v>210</v>
      </c>
      <c r="E267" s="32" t="s">
        <v>51</v>
      </c>
      <c r="F267" s="135"/>
      <c r="H267" s="136" t="s">
        <v>233</v>
      </c>
    </row>
    <row r="268" spans="1:8" x14ac:dyDescent="0.3">
      <c r="A268" s="46"/>
      <c r="E268" s="32"/>
      <c r="F268" s="135"/>
      <c r="H268" s="136"/>
    </row>
    <row r="269" spans="1:8" x14ac:dyDescent="0.3">
      <c r="A269" s="46" t="s">
        <v>211</v>
      </c>
      <c r="F269" s="135"/>
      <c r="H269" s="118"/>
    </row>
    <row r="270" spans="1:8" x14ac:dyDescent="0.3">
      <c r="A270" s="46" t="s">
        <v>212</v>
      </c>
      <c r="E270" s="32" t="s">
        <v>51</v>
      </c>
      <c r="F270" s="135"/>
      <c r="H270" s="136" t="s">
        <v>233</v>
      </c>
    </row>
    <row r="273" spans="1:1" x14ac:dyDescent="0.3">
      <c r="A273" s="46"/>
    </row>
    <row r="274" spans="1:1" ht="15.5" x14ac:dyDescent="0.3">
      <c r="A274" s="137" t="s">
        <v>214</v>
      </c>
    </row>
    <row r="275" spans="1:1" x14ac:dyDescent="0.3">
      <c r="A275" s="46"/>
    </row>
    <row r="276" spans="1:1" x14ac:dyDescent="0.3">
      <c r="A276" s="46"/>
    </row>
    <row r="277" spans="1:1" x14ac:dyDescent="0.3">
      <c r="A277" s="46"/>
    </row>
    <row r="278" spans="1:1" x14ac:dyDescent="0.3">
      <c r="A278" s="46"/>
    </row>
    <row r="279" spans="1:1" x14ac:dyDescent="0.3">
      <c r="A279" s="46"/>
    </row>
    <row r="280" spans="1:1" x14ac:dyDescent="0.3">
      <c r="A280" s="46"/>
    </row>
    <row r="281" spans="1:1" x14ac:dyDescent="0.3">
      <c r="A281" s="46"/>
    </row>
    <row r="282" spans="1:1" x14ac:dyDescent="0.3">
      <c r="A282" s="46"/>
    </row>
    <row r="283" spans="1:1" x14ac:dyDescent="0.3">
      <c r="A283" s="46"/>
    </row>
    <row r="284" spans="1:1" x14ac:dyDescent="0.3">
      <c r="A284" s="46"/>
    </row>
    <row r="285" spans="1:1" x14ac:dyDescent="0.3">
      <c r="A285" s="46"/>
    </row>
    <row r="286" spans="1:1" x14ac:dyDescent="0.3">
      <c r="A286" s="46"/>
    </row>
    <row r="287" spans="1:1" x14ac:dyDescent="0.3">
      <c r="A287" s="46"/>
    </row>
    <row r="288" spans="1:1" x14ac:dyDescent="0.3">
      <c r="A288" s="46"/>
    </row>
    <row r="289" spans="1:1" x14ac:dyDescent="0.3">
      <c r="A289" s="46"/>
    </row>
    <row r="290" spans="1:1" x14ac:dyDescent="0.3">
      <c r="A290" s="46"/>
    </row>
    <row r="291" spans="1:1" x14ac:dyDescent="0.3">
      <c r="A291" s="46"/>
    </row>
    <row r="292" spans="1:1" x14ac:dyDescent="0.3">
      <c r="A292" s="46"/>
    </row>
    <row r="293" spans="1:1" x14ac:dyDescent="0.3">
      <c r="A293" s="46"/>
    </row>
    <row r="294" spans="1:1" x14ac:dyDescent="0.3">
      <c r="A294" s="46"/>
    </row>
    <row r="295" spans="1:1" x14ac:dyDescent="0.3">
      <c r="A295" s="46"/>
    </row>
  </sheetData>
  <pageMargins left="0.7" right="0.7" top="0.75" bottom="0.75" header="0.3" footer="0.3"/>
  <pageSetup scale="43" fitToHeight="0" orientation="portrait" r:id="rId1"/>
  <headerFooter>
    <oddHeader xml:space="preserve">&amp;C&amp;"Times New Roman,Regular"NISSAN AUTO LEASE TRUST 2019-A
Servicer Report
</oddHeader>
  </headerFooter>
  <rowBreaks count="2" manualBreakCount="2">
    <brk id="99" max="16383" man="1"/>
    <brk id="1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A18" sqref="A18"/>
    </sheetView>
  </sheetViews>
  <sheetFormatPr defaultColWidth="34.453125" defaultRowHeight="14" x14ac:dyDescent="0.3"/>
  <cols>
    <col min="1" max="1" width="32.453125" style="1" customWidth="1"/>
    <col min="2" max="2" width="20.26953125" style="4" customWidth="1"/>
    <col min="3" max="3" width="18.81640625" style="4" bestFit="1" customWidth="1"/>
    <col min="4" max="4" width="37.81640625" style="4" customWidth="1"/>
    <col min="5" max="5" width="21.26953125" style="4" customWidth="1"/>
    <col min="6" max="6" width="23.26953125" style="4" customWidth="1"/>
    <col min="7" max="7" width="20.81640625" style="4" customWidth="1"/>
    <col min="8" max="8" width="18.1796875" style="4" customWidth="1"/>
    <col min="9" max="9" width="15.1796875" style="4" customWidth="1"/>
    <col min="10" max="16384" width="34.453125" style="4"/>
  </cols>
  <sheetData>
    <row r="1" spans="1:31" x14ac:dyDescent="0.3">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3">
      <c r="A2" s="5"/>
      <c r="B2" s="1"/>
      <c r="C2" s="1"/>
      <c r="D2" s="1"/>
      <c r="E2" s="1"/>
      <c r="F2" s="1"/>
      <c r="G2" s="1"/>
    </row>
    <row r="3" spans="1:31" x14ac:dyDescent="0.3">
      <c r="A3" s="6" t="s">
        <v>0</v>
      </c>
      <c r="B3" s="1"/>
      <c r="C3" s="7">
        <v>43770</v>
      </c>
      <c r="D3" s="8" t="s">
        <v>1</v>
      </c>
      <c r="E3" s="9">
        <v>43815</v>
      </c>
      <c r="F3" s="1"/>
      <c r="G3" s="1"/>
    </row>
    <row r="4" spans="1:31" x14ac:dyDescent="0.3">
      <c r="A4" s="6" t="s">
        <v>2</v>
      </c>
      <c r="B4" s="1"/>
      <c r="C4" s="7">
        <v>43799</v>
      </c>
      <c r="D4" s="8" t="s">
        <v>3</v>
      </c>
      <c r="E4" s="10">
        <v>30</v>
      </c>
      <c r="F4" s="1"/>
      <c r="G4" s="1"/>
    </row>
    <row r="5" spans="1:31" x14ac:dyDescent="0.3">
      <c r="A5" s="6" t="s">
        <v>4</v>
      </c>
      <c r="B5" s="1"/>
      <c r="C5" s="7">
        <v>43784</v>
      </c>
      <c r="D5" s="8" t="s">
        <v>5</v>
      </c>
      <c r="E5" s="10">
        <v>31</v>
      </c>
      <c r="F5" s="11"/>
      <c r="G5" s="1"/>
    </row>
    <row r="6" spans="1:31" x14ac:dyDescent="0.3">
      <c r="A6" s="6" t="s">
        <v>6</v>
      </c>
      <c r="B6" s="1"/>
      <c r="C6" s="7">
        <v>43815</v>
      </c>
      <c r="D6" s="11"/>
      <c r="E6" s="12"/>
      <c r="F6" s="11"/>
      <c r="G6" s="1"/>
    </row>
    <row r="7" spans="1:31" x14ac:dyDescent="0.3">
      <c r="A7" s="6"/>
      <c r="B7" s="13"/>
      <c r="C7" s="11"/>
      <c r="D7" s="11"/>
      <c r="E7" s="11"/>
      <c r="F7" s="14"/>
      <c r="G7" s="1"/>
    </row>
    <row r="8" spans="1:31" x14ac:dyDescent="0.3">
      <c r="A8" s="15" t="s">
        <v>7</v>
      </c>
      <c r="B8" s="11"/>
      <c r="C8" s="1"/>
      <c r="D8" s="1"/>
      <c r="E8" s="1"/>
      <c r="F8" s="1"/>
      <c r="G8" s="1"/>
    </row>
    <row r="9" spans="1:31" x14ac:dyDescent="0.3">
      <c r="A9" s="8"/>
      <c r="B9" s="16" t="s">
        <v>8</v>
      </c>
      <c r="C9" s="16" t="s">
        <v>9</v>
      </c>
      <c r="D9" s="16" t="s">
        <v>10</v>
      </c>
      <c r="E9" s="16" t="s">
        <v>11</v>
      </c>
      <c r="F9" s="16" t="s">
        <v>12</v>
      </c>
      <c r="G9" s="1"/>
    </row>
    <row r="10" spans="1:31" x14ac:dyDescent="0.3">
      <c r="A10" s="8" t="s">
        <v>13</v>
      </c>
      <c r="B10" s="17"/>
      <c r="C10" s="18">
        <v>1506027540.24</v>
      </c>
      <c r="D10" s="19">
        <v>1315226729.3099999</v>
      </c>
      <c r="E10" s="18">
        <v>1285703150.4000001</v>
      </c>
      <c r="F10" s="20">
        <v>0.8537049396819868</v>
      </c>
      <c r="G10" s="21"/>
      <c r="H10" s="22"/>
    </row>
    <row r="11" spans="1:31" x14ac:dyDescent="0.3">
      <c r="A11" s="8" t="s">
        <v>14</v>
      </c>
      <c r="B11" s="8"/>
      <c r="C11" s="18">
        <v>1506027540.24</v>
      </c>
      <c r="D11" s="19">
        <v>1315226729.3099999</v>
      </c>
      <c r="E11" s="18">
        <v>1285703150.4000001</v>
      </c>
      <c r="F11" s="20">
        <v>0.8537049396819868</v>
      </c>
      <c r="G11" s="1"/>
    </row>
    <row r="12" spans="1:31" x14ac:dyDescent="0.3">
      <c r="A12" s="23" t="s">
        <v>15</v>
      </c>
      <c r="B12" s="24">
        <v>2.59881E-2</v>
      </c>
      <c r="C12" s="18">
        <v>175000000</v>
      </c>
      <c r="D12" s="19">
        <v>0</v>
      </c>
      <c r="E12" s="18">
        <v>0</v>
      </c>
      <c r="F12" s="20">
        <v>0</v>
      </c>
      <c r="G12" s="21"/>
    </row>
    <row r="13" spans="1:31" x14ac:dyDescent="0.3">
      <c r="A13" s="23" t="s">
        <v>16</v>
      </c>
      <c r="B13" s="24">
        <v>2.7099999999999999E-2</v>
      </c>
      <c r="C13" s="18">
        <v>530000000</v>
      </c>
      <c r="D13" s="19">
        <v>514199189.06999999</v>
      </c>
      <c r="E13" s="18">
        <v>484675610.15999997</v>
      </c>
      <c r="F13" s="20">
        <v>0.91448228332075465</v>
      </c>
      <c r="G13" s="21"/>
    </row>
    <row r="14" spans="1:31" x14ac:dyDescent="0.3">
      <c r="A14" s="23" t="s">
        <v>17</v>
      </c>
      <c r="B14" s="25">
        <v>0</v>
      </c>
      <c r="C14" s="18">
        <v>0</v>
      </c>
      <c r="D14" s="19">
        <v>0</v>
      </c>
      <c r="E14" s="18">
        <v>0</v>
      </c>
      <c r="F14" s="20">
        <v>0</v>
      </c>
      <c r="G14" s="21"/>
    </row>
    <row r="15" spans="1:31" x14ac:dyDescent="0.3">
      <c r="A15" s="23" t="s">
        <v>18</v>
      </c>
      <c r="B15" s="24">
        <v>2.76E-2</v>
      </c>
      <c r="C15" s="18">
        <v>437000000</v>
      </c>
      <c r="D15" s="19">
        <v>437000000</v>
      </c>
      <c r="E15" s="18">
        <v>437000000</v>
      </c>
      <c r="F15" s="20">
        <v>1</v>
      </c>
      <c r="G15" s="1"/>
    </row>
    <row r="16" spans="1:31" x14ac:dyDescent="0.3">
      <c r="A16" s="23" t="s">
        <v>19</v>
      </c>
      <c r="B16" s="24">
        <v>2.7799999999999998E-2</v>
      </c>
      <c r="C16" s="18">
        <v>108000000</v>
      </c>
      <c r="D16" s="19">
        <v>108000000</v>
      </c>
      <c r="E16" s="18">
        <v>108000000</v>
      </c>
      <c r="F16" s="20">
        <v>1</v>
      </c>
      <c r="G16" s="1"/>
    </row>
    <row r="17" spans="1:10" x14ac:dyDescent="0.3">
      <c r="A17" s="23" t="s">
        <v>20</v>
      </c>
      <c r="B17" s="24">
        <v>0</v>
      </c>
      <c r="C17" s="18">
        <v>256027540.24000001</v>
      </c>
      <c r="D17" s="19">
        <v>256027540.24000001</v>
      </c>
      <c r="E17" s="18">
        <v>256027540.24000001</v>
      </c>
      <c r="F17" s="20">
        <v>1</v>
      </c>
      <c r="G17" s="1"/>
    </row>
    <row r="18" spans="1:10" x14ac:dyDescent="0.3">
      <c r="A18" s="23"/>
      <c r="B18" s="26"/>
      <c r="C18" s="27"/>
      <c r="D18" s="27"/>
      <c r="E18" s="27"/>
      <c r="F18" s="27"/>
      <c r="G18" s="1"/>
    </row>
    <row r="19" spans="1:10" x14ac:dyDescent="0.3">
      <c r="A19" s="23"/>
      <c r="B19" s="26"/>
      <c r="C19" s="1"/>
      <c r="D19" s="1"/>
      <c r="E19" s="1"/>
      <c r="F19" s="27"/>
      <c r="G19" s="21"/>
    </row>
    <row r="20" spans="1:10" ht="28" x14ac:dyDescent="0.3">
      <c r="A20" s="23"/>
      <c r="B20" s="28" t="s">
        <v>21</v>
      </c>
      <c r="C20" s="28" t="s">
        <v>22</v>
      </c>
      <c r="D20" s="28" t="s">
        <v>23</v>
      </c>
      <c r="E20" s="28" t="s">
        <v>24</v>
      </c>
      <c r="F20" s="27"/>
      <c r="G20" s="1"/>
    </row>
    <row r="21" spans="1:10" x14ac:dyDescent="0.3">
      <c r="A21" s="23" t="s">
        <v>15</v>
      </c>
      <c r="B21" s="18">
        <v>0</v>
      </c>
      <c r="C21" s="18">
        <v>0</v>
      </c>
      <c r="D21" s="20">
        <v>0</v>
      </c>
      <c r="E21" s="20">
        <v>0</v>
      </c>
      <c r="F21" s="27"/>
      <c r="G21" s="1"/>
    </row>
    <row r="22" spans="1:10" x14ac:dyDescent="0.3">
      <c r="A22" s="23" t="s">
        <v>16</v>
      </c>
      <c r="B22" s="18">
        <v>29523578.90999981</v>
      </c>
      <c r="C22" s="18">
        <v>1161233.17</v>
      </c>
      <c r="D22" s="20">
        <v>55.70486586792417</v>
      </c>
      <c r="E22" s="20">
        <v>2.1910059811320752</v>
      </c>
      <c r="F22" s="27"/>
      <c r="G22" s="1"/>
    </row>
    <row r="23" spans="1:10" x14ac:dyDescent="0.3">
      <c r="A23" s="23" t="s">
        <v>17</v>
      </c>
      <c r="B23" s="18">
        <v>0</v>
      </c>
      <c r="C23" s="18">
        <v>0</v>
      </c>
      <c r="D23" s="20">
        <v>0</v>
      </c>
      <c r="E23" s="20">
        <v>0</v>
      </c>
      <c r="F23" s="27"/>
      <c r="G23" s="1"/>
    </row>
    <row r="24" spans="1:10" x14ac:dyDescent="0.3">
      <c r="A24" s="23" t="s">
        <v>18</v>
      </c>
      <c r="B24" s="18">
        <v>0</v>
      </c>
      <c r="C24" s="18">
        <v>1005100</v>
      </c>
      <c r="D24" s="20">
        <v>0</v>
      </c>
      <c r="E24" s="20">
        <v>2.2999999999999998</v>
      </c>
      <c r="F24" s="27"/>
      <c r="G24" s="1"/>
    </row>
    <row r="25" spans="1:10" x14ac:dyDescent="0.3">
      <c r="A25" s="23" t="s">
        <v>19</v>
      </c>
      <c r="B25" s="18">
        <v>0</v>
      </c>
      <c r="C25" s="18">
        <v>250200</v>
      </c>
      <c r="D25" s="20">
        <v>0</v>
      </c>
      <c r="E25" s="20">
        <v>2.3166666666666669</v>
      </c>
      <c r="F25" s="27"/>
      <c r="G25" s="1"/>
    </row>
    <row r="26" spans="1:10" x14ac:dyDescent="0.3">
      <c r="A26" s="23" t="s">
        <v>20</v>
      </c>
      <c r="B26" s="18">
        <v>0</v>
      </c>
      <c r="C26" s="18">
        <v>0</v>
      </c>
      <c r="D26" s="20">
        <v>0</v>
      </c>
      <c r="E26" s="20">
        <v>0</v>
      </c>
      <c r="F26" s="27"/>
      <c r="G26" s="1"/>
    </row>
    <row r="27" spans="1:10" x14ac:dyDescent="0.3">
      <c r="A27" s="8" t="s">
        <v>14</v>
      </c>
      <c r="B27" s="18">
        <v>29523578.90999981</v>
      </c>
      <c r="C27" s="18">
        <v>2416533.17</v>
      </c>
      <c r="D27" s="29"/>
      <c r="E27" s="30"/>
      <c r="F27" s="31"/>
      <c r="G27" s="1"/>
    </row>
    <row r="28" spans="1:10" x14ac:dyDescent="0.3">
      <c r="A28" s="15"/>
      <c r="B28" s="31"/>
      <c r="C28" s="1"/>
      <c r="D28" s="32"/>
      <c r="E28" s="32"/>
      <c r="F28" s="31"/>
      <c r="G28" s="1"/>
    </row>
    <row r="29" spans="1:10" x14ac:dyDescent="0.3">
      <c r="A29" s="15" t="s">
        <v>25</v>
      </c>
      <c r="B29" s="31"/>
      <c r="C29" s="1"/>
      <c r="D29" s="32"/>
      <c r="E29" s="32"/>
      <c r="F29" s="1"/>
      <c r="G29" s="1"/>
    </row>
    <row r="30" spans="1:10" x14ac:dyDescent="0.3">
      <c r="A30" s="15"/>
      <c r="B30" s="1"/>
      <c r="C30" s="1"/>
      <c r="D30" s="1"/>
      <c r="E30" s="1"/>
      <c r="F30" s="1"/>
      <c r="G30" s="1"/>
    </row>
    <row r="31" spans="1:10" x14ac:dyDescent="0.3">
      <c r="A31" s="33" t="s">
        <v>26</v>
      </c>
      <c r="B31" s="1"/>
      <c r="C31" s="1"/>
      <c r="D31" s="1"/>
      <c r="E31" s="1"/>
      <c r="F31" s="1"/>
      <c r="G31" s="1"/>
    </row>
    <row r="32" spans="1:10" x14ac:dyDescent="0.3">
      <c r="A32" s="34" t="s">
        <v>27</v>
      </c>
      <c r="B32" s="1"/>
      <c r="C32" s="1"/>
      <c r="D32" s="1"/>
      <c r="E32" s="1"/>
      <c r="F32" s="1"/>
      <c r="H32" s="35">
        <v>17380232.739999998</v>
      </c>
      <c r="I32" s="36"/>
      <c r="J32" s="37"/>
    </row>
    <row r="33" spans="1:10" x14ac:dyDescent="0.3">
      <c r="A33" s="34" t="s">
        <v>28</v>
      </c>
      <c r="B33" s="1"/>
      <c r="C33" s="1"/>
      <c r="D33" s="1"/>
      <c r="E33" s="1"/>
      <c r="F33" s="1"/>
      <c r="H33" s="38">
        <v>8179773.0099999998</v>
      </c>
      <c r="I33" s="39"/>
      <c r="J33" s="37"/>
    </row>
    <row r="34" spans="1:10" x14ac:dyDescent="0.3">
      <c r="A34" s="15" t="s">
        <v>29</v>
      </c>
      <c r="B34" s="1"/>
      <c r="C34" s="1"/>
      <c r="D34" s="1"/>
      <c r="E34" s="32"/>
      <c r="F34" s="21"/>
      <c r="H34" s="40">
        <v>25560005.75</v>
      </c>
      <c r="I34" s="41"/>
      <c r="J34" s="37"/>
    </row>
    <row r="35" spans="1:10" x14ac:dyDescent="0.3">
      <c r="A35" s="15"/>
      <c r="B35" s="1"/>
      <c r="C35" s="1"/>
      <c r="D35" s="1"/>
      <c r="E35" s="32"/>
      <c r="F35" s="21"/>
      <c r="H35" s="42"/>
      <c r="I35" s="41"/>
    </row>
    <row r="36" spans="1:10" x14ac:dyDescent="0.3">
      <c r="A36" s="15" t="s">
        <v>30</v>
      </c>
      <c r="B36" s="1"/>
      <c r="C36" s="1"/>
      <c r="D36" s="1"/>
      <c r="E36" s="1"/>
      <c r="F36" s="1"/>
      <c r="H36" s="40">
        <v>0</v>
      </c>
      <c r="I36" s="43"/>
      <c r="J36" s="37"/>
    </row>
    <row r="37" spans="1:10" x14ac:dyDescent="0.3">
      <c r="A37" s="15"/>
      <c r="B37" s="1"/>
      <c r="C37" s="1"/>
      <c r="D37" s="1"/>
      <c r="E37" s="1"/>
      <c r="F37" s="1"/>
      <c r="H37" s="1"/>
      <c r="I37" s="15"/>
    </row>
    <row r="38" spans="1:10" x14ac:dyDescent="0.3">
      <c r="A38" s="33" t="s">
        <v>31</v>
      </c>
      <c r="B38" s="1"/>
      <c r="C38" s="1"/>
      <c r="D38" s="1"/>
      <c r="E38" s="1"/>
      <c r="F38" s="1"/>
      <c r="H38" s="1"/>
      <c r="I38" s="15"/>
    </row>
    <row r="39" spans="1:10" x14ac:dyDescent="0.3">
      <c r="A39" s="34" t="s">
        <v>32</v>
      </c>
      <c r="B39" s="1"/>
      <c r="C39" s="1"/>
      <c r="D39" s="44"/>
      <c r="E39" s="1"/>
      <c r="F39" s="1"/>
      <c r="H39" s="45">
        <v>905134.69</v>
      </c>
      <c r="I39" s="43"/>
      <c r="J39" s="37"/>
    </row>
    <row r="40" spans="1:10" x14ac:dyDescent="0.3">
      <c r="A40" s="34" t="s">
        <v>33</v>
      </c>
      <c r="B40" s="1"/>
      <c r="C40" s="1"/>
      <c r="D40" s="1"/>
      <c r="E40" s="1"/>
      <c r="F40" s="21"/>
      <c r="H40" s="38">
        <v>2222299.71</v>
      </c>
      <c r="I40" s="39"/>
      <c r="J40" s="37"/>
    </row>
    <row r="41" spans="1:10" x14ac:dyDescent="0.3">
      <c r="A41" s="46" t="s">
        <v>34</v>
      </c>
      <c r="B41" s="1"/>
      <c r="C41" s="1"/>
      <c r="D41" s="1"/>
      <c r="E41" s="1"/>
      <c r="F41" s="47"/>
      <c r="H41" s="40">
        <v>3127434.4</v>
      </c>
      <c r="I41" s="41"/>
      <c r="J41" s="37"/>
    </row>
    <row r="42" spans="1:10" x14ac:dyDescent="0.3">
      <c r="A42" s="34"/>
      <c r="B42" s="1"/>
      <c r="C42" s="1"/>
      <c r="D42" s="1"/>
      <c r="E42" s="1"/>
      <c r="F42" s="1"/>
      <c r="G42" s="37"/>
      <c r="H42" s="42"/>
      <c r="I42" s="43"/>
    </row>
    <row r="43" spans="1:10" x14ac:dyDescent="0.3">
      <c r="A43" s="15"/>
      <c r="B43" s="1"/>
      <c r="C43" s="1"/>
      <c r="D43" s="1"/>
      <c r="E43" s="1"/>
      <c r="F43" s="1"/>
      <c r="H43" s="1"/>
      <c r="I43" s="15"/>
    </row>
    <row r="44" spans="1:10" x14ac:dyDescent="0.3">
      <c r="A44" s="33" t="s">
        <v>35</v>
      </c>
      <c r="B44" s="1"/>
      <c r="C44" s="1"/>
      <c r="D44" s="1"/>
      <c r="E44" s="1"/>
      <c r="F44" s="1"/>
      <c r="H44" s="1"/>
      <c r="I44" s="15"/>
    </row>
    <row r="45" spans="1:10" ht="14.5" x14ac:dyDescent="0.35">
      <c r="A45" s="46" t="s">
        <v>36</v>
      </c>
      <c r="B45" s="1"/>
      <c r="C45" s="1"/>
      <c r="D45" s="1"/>
      <c r="E45" s="1"/>
      <c r="F45" s="1"/>
      <c r="G45" s="48"/>
      <c r="H45" s="40">
        <v>0</v>
      </c>
      <c r="I45" s="41"/>
      <c r="J45" s="37"/>
    </row>
    <row r="46" spans="1:10" x14ac:dyDescent="0.3">
      <c r="A46" s="46" t="s">
        <v>37</v>
      </c>
      <c r="B46" s="1"/>
      <c r="C46" s="1"/>
      <c r="D46" s="1"/>
      <c r="E46" s="1"/>
      <c r="F46" s="1"/>
      <c r="H46" s="45">
        <v>0</v>
      </c>
      <c r="I46" s="43"/>
      <c r="J46" s="37"/>
    </row>
    <row r="47" spans="1:10" x14ac:dyDescent="0.3">
      <c r="A47" s="46" t="s">
        <v>38</v>
      </c>
      <c r="B47" s="1"/>
      <c r="C47" s="1"/>
      <c r="D47" s="1"/>
      <c r="E47" s="1"/>
      <c r="F47" s="21"/>
      <c r="G47" s="36"/>
      <c r="H47" s="35">
        <v>10091018.039999999</v>
      </c>
      <c r="I47" s="36"/>
      <c r="J47" s="37"/>
    </row>
    <row r="48" spans="1:10" x14ac:dyDescent="0.3">
      <c r="A48" s="46" t="s">
        <v>39</v>
      </c>
      <c r="B48" s="1"/>
      <c r="C48" s="1"/>
      <c r="D48" s="1"/>
      <c r="E48" s="1"/>
      <c r="F48" s="1"/>
      <c r="H48" s="35">
        <v>32006.07</v>
      </c>
      <c r="I48" s="36"/>
      <c r="J48" s="37"/>
    </row>
    <row r="49" spans="1:10" x14ac:dyDescent="0.3">
      <c r="A49" s="46" t="s">
        <v>40</v>
      </c>
      <c r="B49" s="1"/>
      <c r="C49" s="1"/>
      <c r="D49" s="1"/>
      <c r="E49" s="1"/>
      <c r="F49" s="1"/>
      <c r="H49" s="45">
        <v>0</v>
      </c>
      <c r="I49" s="43"/>
      <c r="J49" s="37"/>
    </row>
    <row r="50" spans="1:10" x14ac:dyDescent="0.3">
      <c r="A50" s="46" t="s">
        <v>41</v>
      </c>
      <c r="B50" s="1"/>
      <c r="C50" s="1"/>
      <c r="D50" s="1"/>
      <c r="E50" s="1"/>
      <c r="F50" s="1"/>
      <c r="H50" s="35">
        <v>1703580.96</v>
      </c>
      <c r="I50" s="36"/>
      <c r="J50" s="37"/>
    </row>
    <row r="51" spans="1:10" x14ac:dyDescent="0.3">
      <c r="A51" s="46" t="s">
        <v>42</v>
      </c>
      <c r="B51" s="1"/>
      <c r="C51" s="1"/>
      <c r="D51" s="1"/>
      <c r="E51" s="1"/>
      <c r="F51" s="1"/>
      <c r="H51" s="49">
        <v>137510.25</v>
      </c>
      <c r="I51" s="50"/>
      <c r="J51" s="37"/>
    </row>
    <row r="52" spans="1:10" x14ac:dyDescent="0.3">
      <c r="A52" s="15" t="s">
        <v>43</v>
      </c>
      <c r="B52" s="1"/>
      <c r="C52" s="1"/>
      <c r="D52" s="1"/>
      <c r="E52" s="1"/>
      <c r="F52" s="21"/>
      <c r="H52" s="51">
        <v>40651555.469999999</v>
      </c>
      <c r="I52" s="51"/>
      <c r="J52" s="37"/>
    </row>
    <row r="53" spans="1:10" x14ac:dyDescent="0.3">
      <c r="A53" s="15"/>
      <c r="B53" s="1"/>
      <c r="C53" s="1"/>
      <c r="D53" s="1"/>
      <c r="E53" s="1"/>
      <c r="F53" s="21"/>
      <c r="H53" s="52"/>
    </row>
    <row r="54" spans="1:10" x14ac:dyDescent="0.3">
      <c r="A54" s="15"/>
      <c r="B54" s="1"/>
      <c r="C54" s="1"/>
      <c r="D54" s="1"/>
      <c r="E54" s="53" t="s">
        <v>44</v>
      </c>
      <c r="F54" s="21"/>
      <c r="H54" s="52"/>
    </row>
    <row r="55" spans="1:10" x14ac:dyDescent="0.3">
      <c r="A55" s="15" t="s">
        <v>45</v>
      </c>
      <c r="B55" s="1"/>
      <c r="C55" s="1"/>
      <c r="D55" s="1"/>
      <c r="E55" s="54" t="s">
        <v>46</v>
      </c>
      <c r="F55" s="55" t="s">
        <v>47</v>
      </c>
      <c r="G55" s="54" t="s">
        <v>48</v>
      </c>
      <c r="H55" s="51" t="s">
        <v>49</v>
      </c>
    </row>
    <row r="56" spans="1:10" x14ac:dyDescent="0.3">
      <c r="A56" s="46" t="s">
        <v>50</v>
      </c>
      <c r="B56" s="1" t="s">
        <v>51</v>
      </c>
      <c r="C56" s="1"/>
      <c r="D56" s="1"/>
      <c r="E56" s="56">
        <v>3373625</v>
      </c>
      <c r="F56" s="56"/>
      <c r="G56" s="57"/>
      <c r="H56" s="58">
        <v>210</v>
      </c>
      <c r="I56" s="59"/>
    </row>
    <row r="57" spans="1:10" x14ac:dyDescent="0.3">
      <c r="A57" s="46" t="s">
        <v>52</v>
      </c>
      <c r="E57" s="56">
        <v>274856</v>
      </c>
      <c r="F57" s="56"/>
      <c r="G57" s="57"/>
      <c r="H57" s="58">
        <v>16</v>
      </c>
      <c r="I57" s="59"/>
    </row>
    <row r="58" spans="1:10" x14ac:dyDescent="0.3">
      <c r="A58" s="46" t="s">
        <v>53</v>
      </c>
      <c r="B58" s="1"/>
      <c r="C58" s="1"/>
      <c r="D58" s="1"/>
      <c r="E58" s="56">
        <v>569837</v>
      </c>
      <c r="F58" s="57"/>
      <c r="G58" s="57"/>
      <c r="H58" s="58">
        <v>34</v>
      </c>
    </row>
    <row r="59" spans="1:10" x14ac:dyDescent="0.3">
      <c r="A59" s="46" t="s">
        <v>54</v>
      </c>
      <c r="B59" s="1"/>
      <c r="C59" s="1"/>
      <c r="D59" s="1"/>
      <c r="E59" s="56">
        <v>0</v>
      </c>
      <c r="F59" s="57"/>
      <c r="G59" s="57"/>
      <c r="H59" s="58">
        <v>0</v>
      </c>
    </row>
    <row r="60" spans="1:10" x14ac:dyDescent="0.3">
      <c r="A60" s="46" t="s">
        <v>55</v>
      </c>
      <c r="B60" s="1"/>
      <c r="C60" s="1"/>
      <c r="D60" s="1"/>
      <c r="E60" s="56">
        <v>15005</v>
      </c>
      <c r="F60" s="57"/>
      <c r="G60" s="57"/>
      <c r="H60" s="58">
        <v>2</v>
      </c>
    </row>
    <row r="61" spans="1:10" x14ac:dyDescent="0.3">
      <c r="A61" s="46" t="s">
        <v>56</v>
      </c>
      <c r="B61" s="1"/>
      <c r="C61" s="1"/>
      <c r="D61" s="1"/>
      <c r="E61" s="56"/>
      <c r="F61" s="56">
        <v>1662282.57</v>
      </c>
      <c r="G61" s="57"/>
      <c r="H61" s="58">
        <v>84</v>
      </c>
    </row>
    <row r="62" spans="1:10" x14ac:dyDescent="0.3">
      <c r="A62" s="46" t="s">
        <v>57</v>
      </c>
      <c r="B62" s="1"/>
      <c r="C62" s="1"/>
      <c r="D62" s="1"/>
      <c r="E62" s="56"/>
      <c r="F62" s="56"/>
      <c r="G62" s="57">
        <v>74543.039999999994</v>
      </c>
      <c r="H62" s="58">
        <v>3</v>
      </c>
    </row>
    <row r="63" spans="1:10" x14ac:dyDescent="0.3">
      <c r="A63" s="46" t="s">
        <v>58</v>
      </c>
      <c r="B63" s="1"/>
      <c r="C63" s="1"/>
      <c r="D63" s="1"/>
      <c r="E63" s="56"/>
      <c r="F63" s="60"/>
      <c r="G63" s="57">
        <v>3985198.57</v>
      </c>
      <c r="H63" s="58">
        <v>188</v>
      </c>
    </row>
    <row r="64" spans="1:10" x14ac:dyDescent="0.3">
      <c r="A64" s="46" t="s">
        <v>59</v>
      </c>
      <c r="B64" s="1"/>
      <c r="C64" s="1"/>
      <c r="D64" s="1"/>
      <c r="E64" s="61"/>
      <c r="F64" s="61"/>
      <c r="G64" s="57">
        <v>1229363.0900000001</v>
      </c>
      <c r="H64" s="58">
        <v>50</v>
      </c>
    </row>
    <row r="65" spans="1:10" x14ac:dyDescent="0.3">
      <c r="A65" s="34" t="s">
        <v>60</v>
      </c>
      <c r="B65" s="1"/>
      <c r="C65" s="1"/>
      <c r="D65" s="1"/>
      <c r="E65" s="62">
        <v>4233323</v>
      </c>
      <c r="F65" s="62">
        <v>1662282.57</v>
      </c>
      <c r="G65" s="63">
        <v>5289104.7</v>
      </c>
      <c r="H65" s="64">
        <v>587</v>
      </c>
      <c r="I65" s="59"/>
    </row>
    <row r="66" spans="1:10" x14ac:dyDescent="0.3">
      <c r="A66" s="15"/>
      <c r="B66" s="1"/>
      <c r="C66" s="1"/>
      <c r="D66" s="1"/>
      <c r="E66" s="1"/>
      <c r="F66" s="1"/>
      <c r="G66" s="1"/>
      <c r="H66" s="42"/>
    </row>
    <row r="67" spans="1:10" x14ac:dyDescent="0.3">
      <c r="A67" s="15"/>
      <c r="B67" s="1"/>
      <c r="C67" s="1"/>
      <c r="D67" s="1"/>
      <c r="E67" s="47"/>
      <c r="F67" s="47"/>
      <c r="G67" s="47"/>
      <c r="H67" s="47"/>
    </row>
    <row r="68" spans="1:10" x14ac:dyDescent="0.3">
      <c r="A68" s="15"/>
      <c r="B68" s="1"/>
      <c r="C68" s="1"/>
      <c r="D68" s="1"/>
      <c r="E68" s="1"/>
      <c r="F68" s="1"/>
      <c r="G68" s="1"/>
      <c r="H68" s="42"/>
    </row>
    <row r="69" spans="1:10" x14ac:dyDescent="0.3">
      <c r="A69" s="15" t="s">
        <v>61</v>
      </c>
      <c r="B69" s="1"/>
      <c r="C69" s="1"/>
      <c r="D69" s="2"/>
      <c r="E69" s="1"/>
      <c r="F69" s="65"/>
      <c r="G69" s="1"/>
      <c r="H69" s="42"/>
    </row>
    <row r="70" spans="1:10" x14ac:dyDescent="0.3">
      <c r="A70" s="15"/>
      <c r="B70" s="1"/>
      <c r="C70" s="1"/>
      <c r="D70" s="66" t="s">
        <v>62</v>
      </c>
      <c r="E70" s="66" t="s">
        <v>63</v>
      </c>
      <c r="F70" s="67" t="s">
        <v>64</v>
      </c>
      <c r="G70" s="68" t="s">
        <v>65</v>
      </c>
      <c r="H70" s="42"/>
    </row>
    <row r="71" spans="1:10" x14ac:dyDescent="0.3">
      <c r="A71" s="46" t="s">
        <v>66</v>
      </c>
      <c r="B71" s="1"/>
      <c r="C71" s="1"/>
      <c r="D71" s="69">
        <v>71262</v>
      </c>
      <c r="E71" s="70">
        <v>1661144570.51</v>
      </c>
      <c r="F71" s="71">
        <v>7.0000000000000007E-2</v>
      </c>
      <c r="G71" s="70">
        <v>1315226729.3099999</v>
      </c>
      <c r="H71" s="42"/>
      <c r="I71" s="59"/>
    </row>
    <row r="72" spans="1:10" x14ac:dyDescent="0.3">
      <c r="A72" s="46" t="s">
        <v>67</v>
      </c>
      <c r="B72" s="1"/>
      <c r="C72" s="1"/>
      <c r="D72" s="72"/>
      <c r="E72" s="73">
        <v>-23406419.710000001</v>
      </c>
      <c r="F72" s="74"/>
      <c r="G72" s="35">
        <v>-18743260.449999809</v>
      </c>
      <c r="H72" s="42"/>
      <c r="I72" s="59"/>
    </row>
    <row r="73" spans="1:10" x14ac:dyDescent="0.3">
      <c r="A73" s="46" t="s">
        <v>68</v>
      </c>
      <c r="B73" s="1"/>
      <c r="C73" s="1"/>
      <c r="D73" s="75">
        <v>-150</v>
      </c>
      <c r="E73" s="73">
        <v>-3246297.93</v>
      </c>
      <c r="F73" s="74"/>
      <c r="G73" s="35">
        <v>-2623198.5699999998</v>
      </c>
      <c r="H73" s="42"/>
      <c r="I73" s="59"/>
    </row>
    <row r="74" spans="1:10" x14ac:dyDescent="0.3">
      <c r="A74" s="46" t="s">
        <v>69</v>
      </c>
      <c r="B74" s="1"/>
      <c r="C74" s="1"/>
      <c r="D74" s="75">
        <v>0</v>
      </c>
      <c r="E74" s="73">
        <v>0</v>
      </c>
      <c r="F74" s="74"/>
      <c r="G74" s="35">
        <v>0</v>
      </c>
      <c r="H74" s="42"/>
      <c r="I74" s="59"/>
    </row>
    <row r="75" spans="1:10" x14ac:dyDescent="0.3">
      <c r="A75" s="46" t="s">
        <v>70</v>
      </c>
      <c r="B75" s="1"/>
      <c r="C75" s="21"/>
      <c r="D75" s="75">
        <v>-197</v>
      </c>
      <c r="E75" s="73">
        <v>-4275696.34</v>
      </c>
      <c r="F75" s="74"/>
      <c r="G75" s="35">
        <v>-3352889.7</v>
      </c>
      <c r="H75" s="42"/>
      <c r="I75" s="59"/>
    </row>
    <row r="76" spans="1:10" x14ac:dyDescent="0.3">
      <c r="A76" s="46" t="s">
        <v>71</v>
      </c>
      <c r="B76" s="1"/>
      <c r="C76" s="1"/>
      <c r="D76" s="75">
        <v>-275</v>
      </c>
      <c r="E76" s="73">
        <v>-5917468.5</v>
      </c>
      <c r="F76" s="76"/>
      <c r="G76" s="35">
        <v>-4804230.1900000004</v>
      </c>
      <c r="H76" s="42"/>
      <c r="I76" s="59"/>
      <c r="J76" s="59"/>
    </row>
    <row r="77" spans="1:10" x14ac:dyDescent="0.3">
      <c r="A77" s="46" t="s">
        <v>72</v>
      </c>
      <c r="B77" s="1"/>
      <c r="C77" s="77"/>
      <c r="D77" s="78">
        <v>70640</v>
      </c>
      <c r="E77" s="79">
        <v>1624298688.03</v>
      </c>
      <c r="F77" s="80"/>
      <c r="G77" s="79">
        <v>1285703150.4000001</v>
      </c>
      <c r="H77" s="52"/>
      <c r="I77" s="59"/>
    </row>
    <row r="78" spans="1:10" x14ac:dyDescent="0.3">
      <c r="A78" s="81"/>
      <c r="B78" s="1"/>
      <c r="C78" s="47"/>
      <c r="D78" s="1"/>
      <c r="E78" s="82" t="s">
        <v>51</v>
      </c>
      <c r="F78" s="1"/>
      <c r="G78" s="82" t="s">
        <v>51</v>
      </c>
      <c r="H78" s="52"/>
    </row>
    <row r="79" spans="1:10" x14ac:dyDescent="0.3">
      <c r="A79" s="83" t="s">
        <v>73</v>
      </c>
      <c r="B79" s="1"/>
      <c r="C79" s="47"/>
      <c r="D79" s="1"/>
      <c r="E79" s="1"/>
      <c r="F79" s="1"/>
      <c r="G79" s="1"/>
      <c r="H79" s="52"/>
    </row>
    <row r="80" spans="1:10" x14ac:dyDescent="0.3">
      <c r="A80" s="84" t="s">
        <v>74</v>
      </c>
      <c r="B80" s="1"/>
      <c r="C80" s="47"/>
      <c r="D80" s="1"/>
      <c r="E80" s="1"/>
      <c r="F80" s="1"/>
      <c r="G80" s="56">
        <v>414702428.12</v>
      </c>
      <c r="H80" s="52"/>
      <c r="I80" s="59"/>
    </row>
    <row r="81" spans="1:10" x14ac:dyDescent="0.3">
      <c r="A81" s="84" t="s">
        <v>75</v>
      </c>
      <c r="B81" s="1"/>
      <c r="C81" s="47"/>
      <c r="D81" s="1"/>
      <c r="E81" s="1"/>
      <c r="F81" s="1"/>
      <c r="G81" s="61">
        <v>871000722.27999997</v>
      </c>
      <c r="H81" s="52"/>
      <c r="I81" s="59"/>
    </row>
    <row r="82" spans="1:10" x14ac:dyDescent="0.3">
      <c r="A82" s="85" t="s">
        <v>60</v>
      </c>
      <c r="B82" s="1"/>
      <c r="C82" s="47"/>
      <c r="D82" s="1"/>
      <c r="E82" s="1"/>
      <c r="F82" s="1"/>
      <c r="G82" s="86">
        <v>1285703150.4000001</v>
      </c>
      <c r="H82" s="52"/>
      <c r="I82" s="59"/>
    </row>
    <row r="83" spans="1:10" x14ac:dyDescent="0.3">
      <c r="A83" s="84"/>
      <c r="B83" s="1"/>
      <c r="C83" s="47"/>
      <c r="D83" s="1"/>
      <c r="E83" s="1"/>
      <c r="F83" s="1"/>
      <c r="G83" s="1"/>
      <c r="H83" s="52"/>
    </row>
    <row r="84" spans="1:10" x14ac:dyDescent="0.3">
      <c r="A84" s="87"/>
      <c r="B84" s="1"/>
      <c r="C84" s="47"/>
      <c r="D84" s="1"/>
      <c r="E84" s="1"/>
      <c r="F84" s="1"/>
      <c r="G84" s="1"/>
      <c r="H84" s="52"/>
    </row>
    <row r="85" spans="1:10" x14ac:dyDescent="0.3">
      <c r="A85" s="15" t="s">
        <v>76</v>
      </c>
      <c r="B85" s="1"/>
      <c r="C85" s="1"/>
      <c r="D85" s="1"/>
      <c r="E85" s="1"/>
      <c r="F85" s="1"/>
      <c r="G85" s="88"/>
      <c r="H85" s="1"/>
    </row>
    <row r="86" spans="1:10" x14ac:dyDescent="0.3">
      <c r="A86" s="15"/>
      <c r="B86" s="1"/>
      <c r="C86" s="1"/>
      <c r="D86" s="1"/>
      <c r="E86" s="1"/>
      <c r="F86" s="1"/>
      <c r="G86" s="47"/>
      <c r="H86" s="1"/>
    </row>
    <row r="87" spans="1:10" x14ac:dyDescent="0.3">
      <c r="A87" s="46" t="s">
        <v>43</v>
      </c>
      <c r="B87" s="1"/>
      <c r="C87" s="1"/>
      <c r="D87" s="1"/>
      <c r="E87" s="47"/>
      <c r="F87" s="37"/>
      <c r="G87" s="1"/>
      <c r="H87" s="89">
        <v>40651555.470000006</v>
      </c>
      <c r="I87" s="37"/>
      <c r="J87" s="37"/>
    </row>
    <row r="88" spans="1:10" x14ac:dyDescent="0.3">
      <c r="A88" s="46" t="s">
        <v>77</v>
      </c>
      <c r="B88" s="1"/>
      <c r="C88" s="1"/>
      <c r="D88" s="1"/>
      <c r="E88" s="1"/>
      <c r="F88" s="1"/>
      <c r="G88" s="1"/>
      <c r="H88" s="90">
        <v>0</v>
      </c>
      <c r="J88" s="37"/>
    </row>
    <row r="89" spans="1:10" x14ac:dyDescent="0.3">
      <c r="A89" s="46" t="s">
        <v>78</v>
      </c>
      <c r="B89" s="1"/>
      <c r="C89" s="1"/>
      <c r="D89" s="1"/>
      <c r="E89" s="1"/>
      <c r="F89" s="21"/>
      <c r="G89" s="1"/>
      <c r="H89" s="89">
        <v>40651555.470000006</v>
      </c>
      <c r="J89" s="37"/>
    </row>
    <row r="90" spans="1:10" x14ac:dyDescent="0.3">
      <c r="A90" s="46"/>
      <c r="B90" s="1"/>
      <c r="C90" s="1"/>
      <c r="D90" s="1"/>
      <c r="E90" s="1"/>
      <c r="F90" s="1"/>
      <c r="G90" s="1"/>
      <c r="H90" s="21"/>
    </row>
    <row r="91" spans="1:10" x14ac:dyDescent="0.3">
      <c r="A91" s="46" t="s">
        <v>79</v>
      </c>
      <c r="B91" s="1"/>
      <c r="C91" s="1"/>
      <c r="D91" s="1"/>
      <c r="E91" s="1"/>
      <c r="F91" s="21"/>
      <c r="G91" s="1"/>
      <c r="H91" s="89">
        <v>0</v>
      </c>
      <c r="J91" s="37"/>
    </row>
    <row r="92" spans="1:10" x14ac:dyDescent="0.3">
      <c r="A92" s="46" t="s">
        <v>80</v>
      </c>
      <c r="B92" s="1"/>
      <c r="C92" s="1"/>
      <c r="D92" s="1"/>
      <c r="E92" s="1"/>
      <c r="F92" s="21"/>
      <c r="G92" s="1"/>
      <c r="H92" s="91">
        <v>555162.05000000005</v>
      </c>
      <c r="J92" s="37"/>
    </row>
    <row r="93" spans="1:10" x14ac:dyDescent="0.3">
      <c r="A93" s="15" t="s">
        <v>81</v>
      </c>
      <c r="B93" s="1"/>
      <c r="C93" s="1"/>
      <c r="D93" s="1"/>
      <c r="E93" s="1"/>
      <c r="F93" s="1"/>
      <c r="G93" s="1"/>
      <c r="H93" s="92">
        <v>1718708.71</v>
      </c>
      <c r="J93" s="37"/>
    </row>
    <row r="94" spans="1:10" x14ac:dyDescent="0.3">
      <c r="A94" s="46" t="s">
        <v>82</v>
      </c>
      <c r="B94" s="1"/>
      <c r="C94" s="1"/>
      <c r="D94" s="1"/>
      <c r="E94" s="1"/>
      <c r="F94" s="1"/>
      <c r="G94" s="1"/>
      <c r="H94" s="15"/>
    </row>
    <row r="95" spans="1:10" x14ac:dyDescent="0.3">
      <c r="A95" s="34" t="s">
        <v>83</v>
      </c>
      <c r="B95" s="1"/>
      <c r="C95" s="1"/>
      <c r="D95" s="1"/>
      <c r="E95" s="1"/>
      <c r="F95" s="1"/>
      <c r="G95" s="1"/>
      <c r="H95" s="89">
        <v>1096022.27</v>
      </c>
      <c r="J95" s="37"/>
    </row>
    <row r="96" spans="1:10" x14ac:dyDescent="0.3">
      <c r="A96" s="34" t="s">
        <v>84</v>
      </c>
      <c r="B96" s="1"/>
      <c r="C96" s="1"/>
      <c r="D96" s="1"/>
      <c r="E96" s="1"/>
      <c r="F96" s="1"/>
      <c r="G96" s="1"/>
      <c r="H96" s="89">
        <v>1096022.27</v>
      </c>
      <c r="J96" s="37"/>
    </row>
    <row r="97" spans="1:10" x14ac:dyDescent="0.3">
      <c r="A97" s="34" t="s">
        <v>85</v>
      </c>
      <c r="B97" s="1"/>
      <c r="C97" s="1"/>
      <c r="D97" s="1"/>
      <c r="E97" s="1"/>
      <c r="F97" s="1"/>
      <c r="G97" s="1"/>
      <c r="H97" s="93">
        <v>0</v>
      </c>
      <c r="J97" s="37"/>
    </row>
    <row r="98" spans="1:10" x14ac:dyDescent="0.3">
      <c r="A98" s="34" t="s">
        <v>86</v>
      </c>
      <c r="B98" s="1"/>
      <c r="C98" s="1"/>
      <c r="D98" s="1"/>
      <c r="E98" s="1"/>
      <c r="F98" s="1"/>
      <c r="G98" s="1"/>
      <c r="H98" s="94">
        <v>3369893.03</v>
      </c>
      <c r="I98" s="37"/>
      <c r="J98" s="37"/>
    </row>
    <row r="99" spans="1:10" x14ac:dyDescent="0.3">
      <c r="A99" s="81"/>
      <c r="B99" s="1"/>
      <c r="C99" s="1"/>
      <c r="D99" s="1"/>
      <c r="E99" s="1"/>
      <c r="F99" s="1"/>
      <c r="G99" s="1"/>
      <c r="H99" s="1"/>
    </row>
    <row r="100" spans="1:10" x14ac:dyDescent="0.3">
      <c r="A100" s="46" t="s">
        <v>87</v>
      </c>
      <c r="B100" s="1"/>
      <c r="C100" s="1"/>
      <c r="D100" s="1"/>
      <c r="E100" s="1"/>
      <c r="F100" s="1"/>
      <c r="G100" s="1"/>
      <c r="H100" s="1"/>
    </row>
    <row r="101" spans="1:10" x14ac:dyDescent="0.3">
      <c r="A101" s="95" t="s">
        <v>88</v>
      </c>
      <c r="B101" s="1"/>
      <c r="C101" s="1"/>
      <c r="D101" s="1"/>
      <c r="E101" s="1"/>
      <c r="F101" s="1"/>
      <c r="G101" s="1"/>
      <c r="H101" s="1"/>
    </row>
    <row r="102" spans="1:10" x14ac:dyDescent="0.3">
      <c r="A102" s="96" t="s">
        <v>89</v>
      </c>
      <c r="B102" s="1"/>
      <c r="C102" s="1"/>
      <c r="D102" s="1"/>
      <c r="E102" s="1"/>
      <c r="F102" s="1"/>
      <c r="G102" s="1"/>
      <c r="H102" s="89">
        <v>0</v>
      </c>
      <c r="J102" s="37"/>
    </row>
    <row r="103" spans="1:10" x14ac:dyDescent="0.3">
      <c r="A103" s="96" t="s">
        <v>90</v>
      </c>
      <c r="B103" s="1"/>
      <c r="C103" s="1"/>
      <c r="D103" s="1"/>
      <c r="E103" s="1"/>
      <c r="F103" s="1"/>
      <c r="G103" s="1"/>
      <c r="H103" s="89">
        <v>0</v>
      </c>
      <c r="J103" s="37"/>
    </row>
    <row r="104" spans="1:10" x14ac:dyDescent="0.3">
      <c r="A104" s="96" t="s">
        <v>91</v>
      </c>
      <c r="B104" s="1"/>
      <c r="C104" s="1"/>
      <c r="D104" s="1"/>
      <c r="E104" s="1"/>
      <c r="F104" s="1"/>
      <c r="G104" s="1"/>
      <c r="H104" s="89">
        <v>0</v>
      </c>
      <c r="J104" s="37"/>
    </row>
    <row r="105" spans="1:10" x14ac:dyDescent="0.3">
      <c r="A105" s="96"/>
      <c r="B105" s="1"/>
      <c r="C105" s="1"/>
      <c r="D105" s="1"/>
      <c r="E105" s="1"/>
      <c r="F105" s="1"/>
      <c r="G105" s="1"/>
      <c r="H105" s="89"/>
    </row>
    <row r="106" spans="1:10" x14ac:dyDescent="0.3">
      <c r="A106" s="96" t="s">
        <v>92</v>
      </c>
      <c r="B106" s="1"/>
      <c r="C106" s="1"/>
      <c r="D106" s="1"/>
      <c r="E106" s="1"/>
      <c r="F106" s="1"/>
      <c r="G106" s="1"/>
      <c r="H106" s="89">
        <v>0</v>
      </c>
      <c r="J106" s="37"/>
    </row>
    <row r="107" spans="1:10" x14ac:dyDescent="0.3">
      <c r="A107" s="96" t="s">
        <v>93</v>
      </c>
      <c r="B107" s="1"/>
      <c r="C107" s="1"/>
      <c r="D107" s="1"/>
      <c r="E107" s="1"/>
      <c r="F107" s="1"/>
      <c r="G107" s="1"/>
      <c r="H107" s="97">
        <v>0</v>
      </c>
      <c r="J107" s="37"/>
    </row>
    <row r="108" spans="1:10" x14ac:dyDescent="0.3">
      <c r="A108" s="15"/>
      <c r="B108" s="1"/>
      <c r="C108" s="1"/>
      <c r="D108" s="1"/>
      <c r="E108" s="1"/>
      <c r="F108" s="1"/>
      <c r="G108" s="1"/>
      <c r="H108" s="1"/>
    </row>
    <row r="109" spans="1:10" x14ac:dyDescent="0.3">
      <c r="A109" s="95" t="s">
        <v>94</v>
      </c>
      <c r="B109" s="1"/>
      <c r="C109" s="1"/>
      <c r="D109" s="1"/>
      <c r="E109" s="1"/>
      <c r="F109" s="1"/>
      <c r="G109" s="1"/>
      <c r="H109" s="1"/>
    </row>
    <row r="110" spans="1:10" x14ac:dyDescent="0.3">
      <c r="A110" s="96" t="s">
        <v>95</v>
      </c>
      <c r="B110" s="1"/>
      <c r="C110" s="1"/>
      <c r="D110" s="1"/>
      <c r="E110" s="1"/>
      <c r="F110" s="1"/>
      <c r="G110" s="1"/>
      <c r="H110" s="89">
        <v>0</v>
      </c>
      <c r="J110" s="37"/>
    </row>
    <row r="111" spans="1:10" x14ac:dyDescent="0.3">
      <c r="A111" s="96" t="s">
        <v>96</v>
      </c>
      <c r="B111" s="1"/>
      <c r="C111" s="1"/>
      <c r="D111" s="1"/>
      <c r="E111" s="1"/>
      <c r="F111" s="1"/>
      <c r="G111" s="1"/>
      <c r="H111" s="89">
        <v>0</v>
      </c>
      <c r="J111" s="37"/>
    </row>
    <row r="112" spans="1:10" x14ac:dyDescent="0.3">
      <c r="A112" s="96" t="s">
        <v>97</v>
      </c>
      <c r="B112" s="1"/>
      <c r="C112" s="1"/>
      <c r="D112" s="1"/>
      <c r="E112" s="1"/>
      <c r="F112" s="1"/>
      <c r="G112" s="1"/>
      <c r="H112" s="89">
        <v>1161233.17</v>
      </c>
      <c r="J112" s="37"/>
    </row>
    <row r="113" spans="1:10" x14ac:dyDescent="0.3">
      <c r="A113" s="96"/>
      <c r="B113" s="1"/>
      <c r="C113" s="1"/>
      <c r="D113" s="1"/>
      <c r="E113" s="1"/>
      <c r="F113" s="1"/>
      <c r="G113" s="1"/>
      <c r="H113" s="89"/>
    </row>
    <row r="114" spans="1:10" x14ac:dyDescent="0.3">
      <c r="A114" s="96" t="s">
        <v>98</v>
      </c>
      <c r="B114" s="1"/>
      <c r="C114" s="1"/>
      <c r="D114" s="1"/>
      <c r="E114" s="1"/>
      <c r="F114" s="1"/>
      <c r="G114" s="1"/>
      <c r="H114" s="89">
        <v>1161233.17</v>
      </c>
      <c r="J114" s="37"/>
    </row>
    <row r="115" spans="1:10" x14ac:dyDescent="0.3">
      <c r="A115" s="96" t="s">
        <v>99</v>
      </c>
      <c r="B115" s="1"/>
      <c r="C115" s="1"/>
      <c r="D115" s="1"/>
      <c r="E115" s="1"/>
      <c r="F115" s="1"/>
      <c r="G115" s="1"/>
      <c r="H115" s="97">
        <v>0</v>
      </c>
      <c r="J115" s="37"/>
    </row>
    <row r="116" spans="1:10" x14ac:dyDescent="0.3">
      <c r="A116" s="96"/>
      <c r="B116" s="1"/>
      <c r="C116" s="1"/>
      <c r="D116" s="1"/>
      <c r="E116" s="1"/>
      <c r="F116" s="1"/>
      <c r="G116" s="1"/>
      <c r="H116" s="1"/>
    </row>
    <row r="117" spans="1:10" x14ac:dyDescent="0.3">
      <c r="A117" s="95" t="s">
        <v>100</v>
      </c>
      <c r="B117" s="1"/>
      <c r="C117" s="1"/>
      <c r="D117" s="1"/>
      <c r="E117" s="1"/>
      <c r="F117" s="1"/>
      <c r="G117" s="1"/>
      <c r="H117" s="1"/>
    </row>
    <row r="118" spans="1:10" x14ac:dyDescent="0.3">
      <c r="A118" s="96" t="s">
        <v>101</v>
      </c>
      <c r="B118" s="1"/>
      <c r="C118" s="1"/>
      <c r="D118" s="1"/>
      <c r="E118" s="1"/>
      <c r="F118" s="1"/>
      <c r="G118" s="1"/>
      <c r="H118" s="89">
        <v>0</v>
      </c>
      <c r="J118" s="37"/>
    </row>
    <row r="119" spans="1:10" x14ac:dyDescent="0.3">
      <c r="A119" s="96" t="s">
        <v>102</v>
      </c>
      <c r="B119" s="1"/>
      <c r="C119" s="1"/>
      <c r="D119" s="1"/>
      <c r="E119" s="1"/>
      <c r="F119" s="1"/>
      <c r="G119" s="1"/>
      <c r="H119" s="89">
        <v>0</v>
      </c>
      <c r="J119" s="37"/>
    </row>
    <row r="120" spans="1:10" x14ac:dyDescent="0.3">
      <c r="A120" s="96" t="s">
        <v>103</v>
      </c>
      <c r="B120" s="1"/>
      <c r="C120" s="1"/>
      <c r="D120" s="1"/>
      <c r="E120" s="1"/>
      <c r="F120" s="1"/>
      <c r="G120" s="1"/>
      <c r="H120" s="89">
        <v>0</v>
      </c>
      <c r="J120" s="37"/>
    </row>
    <row r="121" spans="1:10" x14ac:dyDescent="0.3">
      <c r="A121" s="96"/>
      <c r="B121" s="1"/>
      <c r="C121" s="1"/>
      <c r="D121" s="1"/>
      <c r="E121" s="1"/>
      <c r="F121" s="1"/>
      <c r="G121" s="1"/>
      <c r="H121" s="89"/>
    </row>
    <row r="122" spans="1:10" x14ac:dyDescent="0.3">
      <c r="A122" s="96" t="s">
        <v>104</v>
      </c>
      <c r="B122" s="1"/>
      <c r="C122" s="1"/>
      <c r="D122" s="1"/>
      <c r="E122" s="1"/>
      <c r="F122" s="1"/>
      <c r="G122" s="1"/>
      <c r="H122" s="89">
        <v>0</v>
      </c>
      <c r="J122" s="37"/>
    </row>
    <row r="123" spans="1:10" x14ac:dyDescent="0.3">
      <c r="A123" s="96" t="s">
        <v>105</v>
      </c>
      <c r="B123" s="1"/>
      <c r="C123" s="1"/>
      <c r="D123" s="1"/>
      <c r="E123" s="1"/>
      <c r="F123" s="1"/>
      <c r="G123" s="1"/>
      <c r="H123" s="97">
        <v>0</v>
      </c>
      <c r="J123" s="37"/>
    </row>
    <row r="124" spans="1:10" x14ac:dyDescent="0.3">
      <c r="A124" s="96"/>
      <c r="B124" s="1"/>
      <c r="C124" s="1"/>
      <c r="D124" s="1"/>
      <c r="E124" s="1"/>
      <c r="F124" s="1"/>
      <c r="G124" s="1"/>
      <c r="H124" s="1"/>
    </row>
    <row r="125" spans="1:10" x14ac:dyDescent="0.3">
      <c r="A125" s="95" t="s">
        <v>106</v>
      </c>
      <c r="B125" s="1"/>
      <c r="C125" s="1"/>
      <c r="D125" s="1"/>
      <c r="E125" s="1"/>
      <c r="F125" s="1"/>
      <c r="G125" s="1"/>
      <c r="H125" s="31"/>
    </row>
    <row r="126" spans="1:10" x14ac:dyDescent="0.3">
      <c r="A126" s="96" t="s">
        <v>107</v>
      </c>
      <c r="B126" s="1"/>
      <c r="C126" s="1"/>
      <c r="D126" s="1"/>
      <c r="E126" s="1"/>
      <c r="F126" s="1"/>
      <c r="G126" s="1"/>
      <c r="H126" s="89">
        <v>0</v>
      </c>
      <c r="J126" s="37"/>
    </row>
    <row r="127" spans="1:10" x14ac:dyDescent="0.3">
      <c r="A127" s="96" t="s">
        <v>108</v>
      </c>
      <c r="B127" s="1"/>
      <c r="C127" s="1"/>
      <c r="D127" s="1"/>
      <c r="E127" s="1"/>
      <c r="F127" s="1"/>
      <c r="G127" s="1"/>
      <c r="H127" s="89">
        <v>0</v>
      </c>
      <c r="J127" s="37"/>
    </row>
    <row r="128" spans="1:10" x14ac:dyDescent="0.3">
      <c r="A128" s="96" t="s">
        <v>109</v>
      </c>
      <c r="B128" s="1"/>
      <c r="C128" s="1"/>
      <c r="D128" s="1"/>
      <c r="E128" s="1"/>
      <c r="F128" s="1"/>
      <c r="G128" s="1"/>
      <c r="H128" s="89">
        <v>1005100</v>
      </c>
      <c r="J128" s="37"/>
    </row>
    <row r="129" spans="1:10" x14ac:dyDescent="0.3">
      <c r="A129" s="96"/>
      <c r="B129" s="1"/>
      <c r="C129" s="1"/>
      <c r="D129" s="1"/>
      <c r="E129" s="1"/>
      <c r="F129" s="1"/>
      <c r="G129" s="1"/>
      <c r="H129" s="89"/>
    </row>
    <row r="130" spans="1:10" x14ac:dyDescent="0.3">
      <c r="A130" s="96" t="s">
        <v>110</v>
      </c>
      <c r="B130" s="1"/>
      <c r="C130" s="1"/>
      <c r="D130" s="1"/>
      <c r="E130" s="1"/>
      <c r="F130" s="1"/>
      <c r="G130" s="1"/>
      <c r="H130" s="89">
        <v>1005100</v>
      </c>
      <c r="J130" s="37"/>
    </row>
    <row r="131" spans="1:10" x14ac:dyDescent="0.3">
      <c r="A131" s="96" t="s">
        <v>111</v>
      </c>
      <c r="B131" s="1"/>
      <c r="C131" s="1"/>
      <c r="D131" s="1"/>
      <c r="E131" s="1"/>
      <c r="F131" s="1"/>
      <c r="G131" s="1"/>
      <c r="H131" s="97">
        <v>0</v>
      </c>
      <c r="J131" s="37"/>
    </row>
    <row r="132" spans="1:10" x14ac:dyDescent="0.3">
      <c r="A132" s="15"/>
      <c r="B132" s="1"/>
      <c r="C132" s="1"/>
      <c r="D132" s="1"/>
      <c r="E132" s="1"/>
      <c r="F132" s="1"/>
      <c r="G132" s="1"/>
      <c r="H132" s="21" t="s">
        <v>51</v>
      </c>
    </row>
    <row r="133" spans="1:10" x14ac:dyDescent="0.3">
      <c r="A133" s="95" t="s">
        <v>112</v>
      </c>
      <c r="B133" s="1"/>
      <c r="C133" s="1"/>
      <c r="D133" s="1"/>
      <c r="E133" s="1"/>
      <c r="F133" s="1"/>
      <c r="G133" s="1"/>
      <c r="H133" s="1"/>
    </row>
    <row r="134" spans="1:10" x14ac:dyDescent="0.3">
      <c r="A134" s="96" t="s">
        <v>113</v>
      </c>
      <c r="B134" s="1"/>
      <c r="C134" s="1"/>
      <c r="D134" s="1"/>
      <c r="E134" s="1"/>
      <c r="F134" s="1"/>
      <c r="G134" s="1"/>
      <c r="H134" s="89">
        <v>0</v>
      </c>
      <c r="J134" s="37"/>
    </row>
    <row r="135" spans="1:10" x14ac:dyDescent="0.3">
      <c r="A135" s="96" t="s">
        <v>114</v>
      </c>
      <c r="B135" s="1"/>
      <c r="C135" s="1"/>
      <c r="D135" s="1"/>
      <c r="E135" s="1"/>
      <c r="F135" s="1"/>
      <c r="G135" s="1"/>
      <c r="H135" s="89">
        <v>0</v>
      </c>
      <c r="J135" s="37"/>
    </row>
    <row r="136" spans="1:10" x14ac:dyDescent="0.3">
      <c r="A136" s="96" t="s">
        <v>115</v>
      </c>
      <c r="B136" s="1"/>
      <c r="C136" s="1"/>
      <c r="D136" s="1"/>
      <c r="E136" s="1"/>
      <c r="F136" s="1"/>
      <c r="G136" s="1"/>
      <c r="H136" s="89">
        <v>250200</v>
      </c>
      <c r="J136" s="37"/>
    </row>
    <row r="137" spans="1:10" x14ac:dyDescent="0.3">
      <c r="A137" s="96"/>
      <c r="B137" s="1"/>
      <c r="C137" s="1"/>
      <c r="D137" s="1"/>
      <c r="E137" s="1"/>
      <c r="F137" s="1"/>
      <c r="G137" s="1"/>
      <c r="H137" s="89"/>
    </row>
    <row r="138" spans="1:10" x14ac:dyDescent="0.3">
      <c r="A138" s="96" t="s">
        <v>116</v>
      </c>
      <c r="B138" s="1"/>
      <c r="C138" s="1"/>
      <c r="D138" s="1"/>
      <c r="E138" s="1"/>
      <c r="F138" s="1"/>
      <c r="G138" s="1"/>
      <c r="H138" s="89">
        <v>250200</v>
      </c>
      <c r="J138" s="37"/>
    </row>
    <row r="139" spans="1:10" x14ac:dyDescent="0.3">
      <c r="A139" s="96" t="s">
        <v>117</v>
      </c>
      <c r="B139" s="1"/>
      <c r="C139" s="1"/>
      <c r="D139" s="1"/>
      <c r="E139" s="1"/>
      <c r="F139" s="1"/>
      <c r="G139" s="1"/>
      <c r="H139" s="97">
        <v>0</v>
      </c>
      <c r="J139" s="37"/>
    </row>
    <row r="140" spans="1:10" x14ac:dyDescent="0.3">
      <c r="A140" s="95"/>
      <c r="B140" s="1"/>
      <c r="C140" s="1"/>
      <c r="D140" s="1"/>
      <c r="E140" s="1"/>
      <c r="F140" s="1"/>
      <c r="G140" s="1"/>
      <c r="H140" s="1"/>
    </row>
    <row r="141" spans="1:10" x14ac:dyDescent="0.3">
      <c r="A141" s="95" t="s">
        <v>118</v>
      </c>
      <c r="B141" s="1"/>
      <c r="C141" s="1"/>
      <c r="D141" s="1"/>
      <c r="E141" s="1"/>
      <c r="F141" s="1"/>
      <c r="G141" s="1"/>
      <c r="H141" s="1"/>
    </row>
    <row r="142" spans="1:10" x14ac:dyDescent="0.3">
      <c r="A142" s="96" t="s">
        <v>119</v>
      </c>
      <c r="B142" s="1"/>
      <c r="C142" s="1"/>
      <c r="D142" s="1"/>
      <c r="E142" s="1"/>
      <c r="F142" s="1"/>
      <c r="G142" s="1"/>
      <c r="H142" s="31">
        <v>0</v>
      </c>
      <c r="J142" s="37"/>
    </row>
    <row r="143" spans="1:10" x14ac:dyDescent="0.3">
      <c r="A143" s="96" t="s">
        <v>120</v>
      </c>
      <c r="B143" s="1"/>
      <c r="C143" s="1"/>
      <c r="D143" s="1"/>
      <c r="E143" s="1"/>
      <c r="F143" s="1"/>
      <c r="G143" s="1"/>
      <c r="H143" s="31">
        <v>0</v>
      </c>
      <c r="J143" s="37"/>
    </row>
    <row r="144" spans="1:10" x14ac:dyDescent="0.3">
      <c r="A144" s="96" t="s">
        <v>121</v>
      </c>
      <c r="B144" s="1"/>
      <c r="C144" s="1"/>
      <c r="D144" s="1"/>
      <c r="E144" s="1"/>
      <c r="F144" s="1"/>
      <c r="G144" s="1"/>
      <c r="H144" s="31">
        <v>0</v>
      </c>
      <c r="J144" s="37"/>
    </row>
    <row r="145" spans="1:10" x14ac:dyDescent="0.3">
      <c r="A145" s="96"/>
      <c r="B145" s="1"/>
      <c r="C145" s="1"/>
      <c r="D145" s="1"/>
      <c r="E145" s="1"/>
      <c r="F145" s="1"/>
      <c r="G145" s="1"/>
      <c r="H145" s="31"/>
    </row>
    <row r="146" spans="1:10" x14ac:dyDescent="0.3">
      <c r="A146" s="96" t="s">
        <v>122</v>
      </c>
      <c r="B146" s="1"/>
      <c r="C146" s="1"/>
      <c r="D146" s="1"/>
      <c r="E146" s="1"/>
      <c r="F146" s="1"/>
      <c r="G146" s="1"/>
      <c r="H146" s="31">
        <v>0</v>
      </c>
      <c r="J146" s="37"/>
    </row>
    <row r="147" spans="1:10" x14ac:dyDescent="0.3">
      <c r="A147" s="96" t="s">
        <v>123</v>
      </c>
      <c r="B147" s="1"/>
      <c r="C147" s="1"/>
      <c r="D147" s="1"/>
      <c r="E147" s="1"/>
      <c r="F147" s="1"/>
      <c r="G147" s="1"/>
      <c r="H147" s="31">
        <v>0</v>
      </c>
      <c r="J147" s="37"/>
    </row>
    <row r="148" spans="1:10" x14ac:dyDescent="0.3">
      <c r="A148" s="15"/>
      <c r="B148" s="1"/>
      <c r="C148" s="1"/>
      <c r="D148" s="1"/>
      <c r="E148" s="1"/>
      <c r="F148" s="1"/>
      <c r="G148" s="1"/>
      <c r="H148" s="21" t="s">
        <v>51</v>
      </c>
    </row>
    <row r="149" spans="1:10" x14ac:dyDescent="0.3">
      <c r="A149" s="95" t="s">
        <v>124</v>
      </c>
      <c r="B149" s="1"/>
      <c r="C149" s="1"/>
      <c r="D149" s="1"/>
      <c r="E149" s="1"/>
      <c r="F149" s="1"/>
      <c r="G149" s="1"/>
      <c r="H149" s="1"/>
    </row>
    <row r="150" spans="1:10" x14ac:dyDescent="0.3">
      <c r="A150" s="96" t="s">
        <v>125</v>
      </c>
      <c r="B150" s="1"/>
      <c r="C150" s="1"/>
      <c r="D150" s="1"/>
      <c r="E150" s="1"/>
      <c r="F150" s="1"/>
      <c r="G150" s="1"/>
      <c r="H150" s="98">
        <v>2416533.17</v>
      </c>
      <c r="J150" s="37"/>
    </row>
    <row r="151" spans="1:10" x14ac:dyDescent="0.3">
      <c r="A151" s="96" t="s">
        <v>126</v>
      </c>
      <c r="B151" s="1"/>
      <c r="C151" s="1"/>
      <c r="D151" s="1"/>
      <c r="E151" s="1"/>
      <c r="F151" s="1"/>
      <c r="G151" s="1"/>
      <c r="H151" s="94">
        <v>2416533.17</v>
      </c>
      <c r="J151" s="37"/>
    </row>
    <row r="152" spans="1:10" x14ac:dyDescent="0.3">
      <c r="A152" s="96" t="s">
        <v>127</v>
      </c>
      <c r="B152" s="1"/>
      <c r="C152" s="1"/>
      <c r="D152" s="1"/>
      <c r="E152" s="1"/>
      <c r="F152" s="1"/>
      <c r="G152" s="1"/>
      <c r="H152" s="94">
        <v>0</v>
      </c>
      <c r="J152" s="37"/>
    </row>
    <row r="153" spans="1:10" x14ac:dyDescent="0.3">
      <c r="A153" s="96" t="s">
        <v>128</v>
      </c>
      <c r="B153" s="1"/>
      <c r="C153" s="1"/>
      <c r="D153" s="1"/>
      <c r="E153" s="1"/>
      <c r="F153" s="1"/>
      <c r="G153" s="1"/>
      <c r="H153" s="94">
        <v>0</v>
      </c>
      <c r="J153" s="37"/>
    </row>
    <row r="154" spans="1:10" x14ac:dyDescent="0.3">
      <c r="A154" s="15"/>
      <c r="B154" s="1"/>
      <c r="C154" s="1"/>
      <c r="D154" s="1"/>
      <c r="E154" s="1"/>
      <c r="F154" s="1"/>
      <c r="G154" s="1"/>
      <c r="H154" s="1"/>
    </row>
    <row r="155" spans="1:10" x14ac:dyDescent="0.3">
      <c r="A155" s="46" t="s">
        <v>129</v>
      </c>
      <c r="B155" s="1"/>
      <c r="C155" s="1"/>
      <c r="D155" s="1"/>
      <c r="E155" s="1"/>
      <c r="F155" s="21"/>
      <c r="G155" s="1"/>
      <c r="H155" s="21">
        <v>34865129.270000003</v>
      </c>
      <c r="J155" s="37"/>
    </row>
    <row r="156" spans="1:10" x14ac:dyDescent="0.3">
      <c r="A156" s="34"/>
      <c r="B156" s="1"/>
      <c r="C156" s="1"/>
      <c r="D156" s="1"/>
      <c r="E156" s="1"/>
      <c r="F156" s="1"/>
      <c r="G156" s="1"/>
      <c r="H156" s="1"/>
    </row>
    <row r="157" spans="1:10" x14ac:dyDescent="0.3">
      <c r="A157" s="34" t="s">
        <v>130</v>
      </c>
      <c r="B157" s="1"/>
      <c r="C157" s="1"/>
      <c r="D157" s="1"/>
      <c r="E157" s="1"/>
      <c r="F157" s="1"/>
      <c r="G157" s="1"/>
      <c r="H157" s="1"/>
    </row>
    <row r="158" spans="1:10" x14ac:dyDescent="0.3">
      <c r="A158" s="99" t="s">
        <v>131</v>
      </c>
      <c r="B158" s="1"/>
      <c r="C158" s="1"/>
      <c r="D158" s="1"/>
      <c r="E158" s="1"/>
      <c r="F158" s="1"/>
      <c r="G158" s="1"/>
      <c r="H158" s="94">
        <v>29523578.90999981</v>
      </c>
      <c r="J158" s="37"/>
    </row>
    <row r="159" spans="1:10" x14ac:dyDescent="0.3">
      <c r="A159" s="46"/>
      <c r="B159" s="1"/>
      <c r="C159" s="1"/>
      <c r="D159" s="1"/>
      <c r="E159" s="1"/>
      <c r="F159" s="1"/>
      <c r="G159" s="1"/>
      <c r="H159" s="15"/>
    </row>
    <row r="160" spans="1:10" x14ac:dyDescent="0.3">
      <c r="A160" s="34" t="s">
        <v>132</v>
      </c>
      <c r="B160" s="1"/>
      <c r="C160" s="1"/>
      <c r="D160" s="1"/>
      <c r="E160" s="1"/>
      <c r="F160" s="1"/>
      <c r="G160" s="1"/>
      <c r="H160" s="89">
        <v>0</v>
      </c>
      <c r="J160" s="37"/>
    </row>
    <row r="161" spans="1:10" x14ac:dyDescent="0.3">
      <c r="A161" s="34" t="s">
        <v>133</v>
      </c>
      <c r="B161" s="1"/>
      <c r="C161" s="1"/>
      <c r="D161" s="1"/>
      <c r="E161" s="1"/>
      <c r="F161" s="1"/>
      <c r="G161" s="1"/>
      <c r="H161" s="89">
        <v>29523578.90999981</v>
      </c>
      <c r="I161" s="37"/>
      <c r="J161" s="37"/>
    </row>
    <row r="162" spans="1:10" x14ac:dyDescent="0.3">
      <c r="A162" s="34" t="s">
        <v>134</v>
      </c>
      <c r="B162" s="1"/>
      <c r="C162" s="1"/>
      <c r="D162" s="1"/>
      <c r="E162" s="1"/>
      <c r="F162" s="1"/>
      <c r="G162" s="1"/>
      <c r="H162" s="94">
        <v>0</v>
      </c>
      <c r="J162" s="37"/>
    </row>
    <row r="163" spans="1:10" x14ac:dyDescent="0.3">
      <c r="A163" s="34"/>
      <c r="B163" s="1"/>
      <c r="C163" s="1"/>
      <c r="D163" s="1"/>
      <c r="E163" s="1"/>
      <c r="F163" s="1"/>
      <c r="G163" s="1"/>
      <c r="H163" s="21" t="s">
        <v>51</v>
      </c>
    </row>
    <row r="164" spans="1:10" x14ac:dyDescent="0.3">
      <c r="A164" s="34"/>
      <c r="B164" s="1"/>
      <c r="C164" s="1"/>
      <c r="D164" s="1"/>
      <c r="E164" s="1"/>
      <c r="F164" s="1"/>
      <c r="G164" s="1"/>
      <c r="H164" s="21" t="s">
        <v>51</v>
      </c>
    </row>
    <row r="165" spans="1:10" x14ac:dyDescent="0.3">
      <c r="A165" s="46" t="s">
        <v>135</v>
      </c>
      <c r="B165" s="1"/>
      <c r="C165" s="1"/>
      <c r="D165" s="1"/>
      <c r="E165" s="1"/>
      <c r="F165" s="1"/>
      <c r="G165" s="1"/>
      <c r="H165" s="94">
        <v>0</v>
      </c>
      <c r="J165" s="37"/>
    </row>
    <row r="166" spans="1:10" x14ac:dyDescent="0.3">
      <c r="A166" s="46"/>
      <c r="B166" s="1"/>
      <c r="C166" s="1"/>
      <c r="D166" s="1"/>
      <c r="E166" s="1"/>
      <c r="F166" s="1"/>
      <c r="G166" s="1"/>
      <c r="H166" s="15"/>
    </row>
    <row r="167" spans="1:10" x14ac:dyDescent="0.3">
      <c r="A167" s="34" t="s">
        <v>136</v>
      </c>
      <c r="B167" s="1"/>
      <c r="C167" s="1"/>
      <c r="D167" s="1"/>
      <c r="E167" s="1"/>
      <c r="F167" s="1"/>
      <c r="G167" s="1"/>
      <c r="H167" s="89">
        <v>0</v>
      </c>
      <c r="J167" s="37"/>
    </row>
    <row r="168" spans="1:10" x14ac:dyDescent="0.3">
      <c r="A168" s="34" t="s">
        <v>137</v>
      </c>
      <c r="B168" s="1"/>
      <c r="C168" s="1"/>
      <c r="D168" s="1"/>
      <c r="E168" s="1"/>
      <c r="F168" s="1"/>
      <c r="G168" s="1"/>
      <c r="H168" s="94">
        <v>0</v>
      </c>
      <c r="J168" s="37"/>
    </row>
    <row r="169" spans="1:10" x14ac:dyDescent="0.3">
      <c r="A169" s="34" t="s">
        <v>138</v>
      </c>
      <c r="B169" s="1"/>
      <c r="C169" s="1"/>
      <c r="D169" s="1"/>
      <c r="E169" s="1"/>
      <c r="F169" s="1"/>
      <c r="G169" s="1"/>
      <c r="H169" s="94">
        <v>0</v>
      </c>
      <c r="J169" s="37"/>
    </row>
    <row r="170" spans="1:10" x14ac:dyDescent="0.3">
      <c r="A170" s="34"/>
      <c r="B170" s="1"/>
      <c r="C170" s="1"/>
      <c r="D170" s="1"/>
      <c r="E170" s="1"/>
      <c r="F170" s="1"/>
      <c r="G170" s="1"/>
      <c r="H170" s="21" t="s">
        <v>51</v>
      </c>
    </row>
    <row r="171" spans="1:10" x14ac:dyDescent="0.3">
      <c r="A171" s="46" t="s">
        <v>139</v>
      </c>
      <c r="B171" s="1"/>
      <c r="C171" s="1"/>
      <c r="D171" s="1"/>
      <c r="E171" s="1"/>
      <c r="F171" s="21"/>
      <c r="G171" s="1"/>
      <c r="H171" s="94">
        <v>5341550.3600000003</v>
      </c>
      <c r="I171" s="100"/>
      <c r="J171" s="37"/>
    </row>
    <row r="172" spans="1:10" x14ac:dyDescent="0.3">
      <c r="A172" s="89"/>
      <c r="B172" s="31"/>
      <c r="C172" s="31"/>
      <c r="D172" s="31"/>
      <c r="E172" s="31"/>
      <c r="F172" s="31"/>
      <c r="G172" s="1"/>
      <c r="H172" s="31"/>
    </row>
    <row r="173" spans="1:10" x14ac:dyDescent="0.3">
      <c r="A173" s="81"/>
      <c r="B173" s="1"/>
      <c r="C173" s="2"/>
      <c r="D173" s="3"/>
      <c r="E173" s="1"/>
      <c r="F173" s="1"/>
      <c r="G173" s="1"/>
      <c r="H173" s="1"/>
    </row>
    <row r="174" spans="1:10" x14ac:dyDescent="0.3">
      <c r="A174" s="81"/>
      <c r="B174" s="1"/>
      <c r="C174" s="2"/>
      <c r="D174" s="3"/>
      <c r="E174" s="1"/>
      <c r="F174" s="1"/>
      <c r="G174" s="1"/>
      <c r="H174" s="1"/>
    </row>
    <row r="175" spans="1:10" x14ac:dyDescent="0.3">
      <c r="A175" s="81"/>
      <c r="B175" s="1"/>
      <c r="C175" s="2"/>
      <c r="D175" s="3"/>
      <c r="E175" s="1"/>
      <c r="F175" s="1"/>
      <c r="G175" s="1"/>
      <c r="H175" s="1"/>
    </row>
    <row r="176" spans="1:10" x14ac:dyDescent="0.3">
      <c r="A176" s="81"/>
      <c r="B176" s="1"/>
      <c r="C176" s="2"/>
      <c r="D176" s="3"/>
      <c r="E176" s="1"/>
      <c r="F176" s="1"/>
      <c r="G176" s="1"/>
      <c r="H176" s="1"/>
    </row>
    <row r="177" spans="1:10" x14ac:dyDescent="0.3">
      <c r="A177" s="15" t="s">
        <v>140</v>
      </c>
      <c r="B177" s="1"/>
      <c r="C177" s="2"/>
      <c r="D177" s="3"/>
      <c r="E177" s="1"/>
      <c r="F177" s="1"/>
      <c r="G177" s="1"/>
      <c r="H177" s="1"/>
    </row>
    <row r="178" spans="1:10" x14ac:dyDescent="0.3">
      <c r="A178" s="15"/>
      <c r="B178" s="1"/>
      <c r="C178" s="2"/>
      <c r="D178" s="3"/>
      <c r="E178" s="1"/>
      <c r="F178" s="1"/>
      <c r="G178" s="1"/>
      <c r="H178" s="1"/>
    </row>
    <row r="179" spans="1:10" x14ac:dyDescent="0.3">
      <c r="A179" s="46" t="s">
        <v>141</v>
      </c>
      <c r="B179" s="1"/>
      <c r="C179" s="2"/>
      <c r="D179" s="3"/>
      <c r="E179" s="1"/>
      <c r="F179" s="1"/>
      <c r="G179" s="1" t="s">
        <v>51</v>
      </c>
      <c r="H179" s="94">
        <v>7530137.7000000002</v>
      </c>
      <c r="J179" s="37"/>
    </row>
    <row r="180" spans="1:10" x14ac:dyDescent="0.3">
      <c r="A180" s="46" t="s">
        <v>142</v>
      </c>
      <c r="B180" s="1"/>
      <c r="C180" s="2"/>
      <c r="D180" s="3"/>
      <c r="E180" s="1"/>
      <c r="F180" s="1"/>
      <c r="G180" s="1"/>
      <c r="H180" s="89">
        <v>7530137.7000000002</v>
      </c>
      <c r="J180" s="37"/>
    </row>
    <row r="181" spans="1:10" x14ac:dyDescent="0.3">
      <c r="A181" s="46" t="s">
        <v>143</v>
      </c>
      <c r="B181" s="1"/>
      <c r="C181" s="2"/>
      <c r="D181" s="3"/>
      <c r="E181" s="1"/>
      <c r="F181" s="1"/>
      <c r="G181" s="1"/>
      <c r="H181" s="76">
        <v>7530137.7000000002</v>
      </c>
      <c r="J181" s="37"/>
    </row>
    <row r="182" spans="1:10" x14ac:dyDescent="0.3">
      <c r="A182" s="46" t="s">
        <v>144</v>
      </c>
      <c r="B182" s="1"/>
      <c r="C182" s="2"/>
      <c r="D182" s="3"/>
      <c r="E182" s="1"/>
      <c r="F182" s="1"/>
      <c r="G182" s="1"/>
      <c r="H182" s="94">
        <v>0</v>
      </c>
      <c r="J182" s="37"/>
    </row>
    <row r="183" spans="1:10" x14ac:dyDescent="0.3">
      <c r="A183" s="46" t="s">
        <v>145</v>
      </c>
      <c r="B183" s="1"/>
      <c r="C183" s="2"/>
      <c r="D183" s="3"/>
      <c r="E183" s="1"/>
      <c r="F183" s="1"/>
      <c r="G183" s="1"/>
      <c r="H183" s="91">
        <v>0</v>
      </c>
      <c r="J183" s="37"/>
    </row>
    <row r="184" spans="1:10" x14ac:dyDescent="0.3">
      <c r="A184" s="46" t="s">
        <v>146</v>
      </c>
      <c r="B184" s="1"/>
      <c r="C184" s="2"/>
      <c r="D184" s="3"/>
      <c r="E184" s="1"/>
      <c r="F184" s="1"/>
      <c r="G184" s="1"/>
      <c r="H184" s="89">
        <v>7530137.7000000002</v>
      </c>
      <c r="J184" s="37"/>
    </row>
    <row r="185" spans="1:10" x14ac:dyDescent="0.3">
      <c r="A185" s="46" t="s">
        <v>147</v>
      </c>
      <c r="B185" s="1"/>
      <c r="C185" s="2"/>
      <c r="D185" s="3"/>
      <c r="E185" s="1"/>
      <c r="F185" s="1"/>
      <c r="G185" s="1"/>
      <c r="H185" s="91">
        <v>0</v>
      </c>
      <c r="J185" s="37"/>
    </row>
    <row r="186" spans="1:10" x14ac:dyDescent="0.3">
      <c r="A186" s="46" t="s">
        <v>148</v>
      </c>
      <c r="B186" s="1"/>
      <c r="C186" s="2"/>
      <c r="D186" s="3"/>
      <c r="E186" s="1"/>
      <c r="F186" s="21"/>
      <c r="G186" s="1"/>
      <c r="H186" s="89">
        <v>5341550.3600000031</v>
      </c>
      <c r="J186" s="37"/>
    </row>
    <row r="187" spans="1:10" x14ac:dyDescent="0.3">
      <c r="A187" s="46" t="s">
        <v>149</v>
      </c>
      <c r="B187" s="1"/>
      <c r="C187" s="2"/>
      <c r="D187" s="3"/>
      <c r="E187" s="1"/>
      <c r="F187" s="21"/>
      <c r="G187" s="1"/>
      <c r="H187" s="94">
        <v>12871688.060000002</v>
      </c>
      <c r="J187" s="37"/>
    </row>
    <row r="188" spans="1:10" x14ac:dyDescent="0.3">
      <c r="A188" s="46" t="s">
        <v>150</v>
      </c>
      <c r="B188" s="1"/>
      <c r="C188" s="2"/>
      <c r="D188" s="3"/>
      <c r="E188" s="1"/>
      <c r="F188" s="21"/>
      <c r="G188" s="1"/>
      <c r="H188" s="94">
        <v>5341550.3600000059</v>
      </c>
      <c r="J188" s="37"/>
    </row>
    <row r="189" spans="1:10" x14ac:dyDescent="0.3">
      <c r="A189" s="46" t="s">
        <v>151</v>
      </c>
      <c r="B189" s="1"/>
      <c r="C189" s="2"/>
      <c r="D189" s="3"/>
      <c r="E189" s="1"/>
      <c r="F189" s="21"/>
      <c r="G189" s="1"/>
      <c r="H189" s="94">
        <v>7530137.6999999965</v>
      </c>
      <c r="J189" s="37"/>
    </row>
    <row r="190" spans="1:10" x14ac:dyDescent="0.3">
      <c r="A190" s="15"/>
      <c r="B190" s="1"/>
      <c r="C190" s="2"/>
      <c r="D190" s="3"/>
      <c r="E190" s="1"/>
      <c r="F190" s="1"/>
      <c r="G190" s="1"/>
      <c r="H190" s="1"/>
    </row>
    <row r="191" spans="1:10" x14ac:dyDescent="0.3">
      <c r="A191" s="15" t="s">
        <v>152</v>
      </c>
      <c r="B191" s="1"/>
      <c r="C191" s="2"/>
      <c r="D191" s="3"/>
      <c r="E191" s="1"/>
      <c r="F191" s="1"/>
      <c r="G191" s="21"/>
      <c r="H191" s="1"/>
    </row>
    <row r="192" spans="1:10" x14ac:dyDescent="0.3">
      <c r="A192" s="15"/>
      <c r="B192" s="1"/>
      <c r="C192" s="2"/>
      <c r="D192" s="3"/>
      <c r="E192" s="1"/>
      <c r="F192" s="1"/>
      <c r="G192" s="1"/>
      <c r="H192" s="1"/>
    </row>
    <row r="193" spans="1:10" ht="14.5" x14ac:dyDescent="0.35">
      <c r="A193" s="46" t="s">
        <v>153</v>
      </c>
      <c r="B193" s="1"/>
      <c r="C193" s="2"/>
      <c r="D193" s="3"/>
      <c r="E193" s="1"/>
      <c r="F193" s="1"/>
      <c r="G193" s="1"/>
      <c r="H193" s="101">
        <v>17.079999999999998</v>
      </c>
      <c r="J193" s="48"/>
    </row>
    <row r="194" spans="1:10" ht="16.5" x14ac:dyDescent="0.35">
      <c r="A194" s="15" t="s">
        <v>154</v>
      </c>
      <c r="B194" s="1"/>
      <c r="C194" s="2"/>
      <c r="D194" s="3"/>
      <c r="E194" s="1"/>
      <c r="F194" s="1"/>
      <c r="H194" s="102">
        <v>0.65526367771757188</v>
      </c>
      <c r="I194" s="103"/>
      <c r="J194" s="48"/>
    </row>
    <row r="195" spans="1:10" ht="16.5" x14ac:dyDescent="0.35">
      <c r="A195" s="15" t="s">
        <v>155</v>
      </c>
      <c r="B195" s="1"/>
      <c r="C195" s="2"/>
      <c r="D195" s="3"/>
      <c r="E195" s="1"/>
      <c r="F195" s="1"/>
      <c r="H195" s="102">
        <v>0.58488086108522419</v>
      </c>
      <c r="I195" s="103"/>
      <c r="J195" s="48"/>
    </row>
    <row r="196" spans="1:10" x14ac:dyDescent="0.3">
      <c r="A196" s="15"/>
      <c r="B196" s="1"/>
      <c r="C196" s="2"/>
      <c r="D196" s="3"/>
      <c r="E196" s="1"/>
      <c r="F196" s="1"/>
      <c r="H196" s="104"/>
    </row>
    <row r="197" spans="1:10" x14ac:dyDescent="0.3">
      <c r="A197" s="15"/>
      <c r="B197" s="1"/>
      <c r="C197" s="2"/>
      <c r="D197" s="3"/>
      <c r="E197" s="1"/>
      <c r="F197" s="1"/>
      <c r="G197" s="105" t="s">
        <v>156</v>
      </c>
      <c r="H197" s="105" t="s">
        <v>157</v>
      </c>
    </row>
    <row r="198" spans="1:10" x14ac:dyDescent="0.3">
      <c r="A198" s="46" t="s">
        <v>158</v>
      </c>
      <c r="B198" s="1"/>
      <c r="C198" s="2"/>
      <c r="D198" s="3"/>
      <c r="E198" s="21"/>
      <c r="F198" s="1"/>
      <c r="G198" s="101">
        <v>2603295</v>
      </c>
      <c r="H198" s="1"/>
    </row>
    <row r="199" spans="1:10" x14ac:dyDescent="0.3">
      <c r="A199" s="46" t="s">
        <v>159</v>
      </c>
      <c r="B199" s="1"/>
      <c r="C199" s="2"/>
      <c r="D199" s="3"/>
      <c r="E199" s="21"/>
      <c r="F199" s="1"/>
      <c r="G199" s="94">
        <v>2623198.5699999998</v>
      </c>
      <c r="H199" s="106">
        <v>150</v>
      </c>
    </row>
    <row r="200" spans="1:10" x14ac:dyDescent="0.3">
      <c r="A200" s="46" t="s">
        <v>160</v>
      </c>
      <c r="B200" s="1"/>
      <c r="C200" s="2"/>
      <c r="D200" s="3"/>
      <c r="E200" s="21"/>
      <c r="F200" s="1"/>
      <c r="G200" s="94">
        <v>-19903.569999999832</v>
      </c>
      <c r="H200" s="1"/>
    </row>
    <row r="201" spans="1:10" x14ac:dyDescent="0.3">
      <c r="A201" s="46" t="s">
        <v>161</v>
      </c>
      <c r="B201" s="1"/>
      <c r="C201" s="2"/>
      <c r="D201" s="3"/>
      <c r="E201" s="21"/>
      <c r="F201" s="1"/>
      <c r="G201" s="94">
        <v>1315226729.3099999</v>
      </c>
      <c r="H201" s="1"/>
    </row>
    <row r="202" spans="1:10" x14ac:dyDescent="0.3">
      <c r="A202" s="46" t="s">
        <v>162</v>
      </c>
      <c r="B202" s="1"/>
      <c r="C202" s="2"/>
      <c r="D202" s="3"/>
      <c r="E202" s="21"/>
      <c r="F202" s="1"/>
      <c r="G202" s="107"/>
      <c r="H202" s="1"/>
    </row>
    <row r="203" spans="1:10" x14ac:dyDescent="0.3">
      <c r="A203" s="46" t="s">
        <v>163</v>
      </c>
      <c r="B203" s="1"/>
      <c r="C203" s="2"/>
      <c r="D203" s="3"/>
      <c r="E203" s="21"/>
      <c r="F203" s="1"/>
      <c r="G203" s="107">
        <v>-1.5133185447380416E-5</v>
      </c>
      <c r="H203" s="1"/>
    </row>
    <row r="204" spans="1:10" x14ac:dyDescent="0.3">
      <c r="A204" s="46" t="s">
        <v>164</v>
      </c>
      <c r="B204" s="1"/>
      <c r="C204" s="2"/>
      <c r="D204" s="3"/>
      <c r="E204" s="21"/>
      <c r="F204" s="1"/>
      <c r="G204" s="108">
        <v>-2.8673199999999999E-4</v>
      </c>
      <c r="H204" s="1"/>
    </row>
    <row r="205" spans="1:10" x14ac:dyDescent="0.3">
      <c r="A205" s="46" t="s">
        <v>165</v>
      </c>
      <c r="B205" s="1"/>
      <c r="C205" s="2"/>
      <c r="D205" s="3"/>
      <c r="E205" s="21"/>
      <c r="F205" s="1"/>
      <c r="G205" s="108">
        <v>-1.216248E-4</v>
      </c>
      <c r="H205" s="1"/>
    </row>
    <row r="206" spans="1:10" x14ac:dyDescent="0.3">
      <c r="A206" s="46" t="s">
        <v>166</v>
      </c>
      <c r="B206" s="1"/>
      <c r="C206" s="2"/>
      <c r="D206" s="3"/>
      <c r="E206" s="21"/>
      <c r="F206" s="1"/>
      <c r="G206" s="108">
        <v>-7.3528099999999998E-5</v>
      </c>
      <c r="H206" s="1"/>
    </row>
    <row r="207" spans="1:10" x14ac:dyDescent="0.3">
      <c r="A207" s="46"/>
      <c r="B207" s="1"/>
      <c r="C207" s="2"/>
      <c r="D207" s="3"/>
      <c r="E207" s="21"/>
      <c r="F207" s="1"/>
      <c r="G207" s="107"/>
      <c r="H207" s="1"/>
    </row>
    <row r="208" spans="1:10" x14ac:dyDescent="0.3">
      <c r="A208" s="15" t="s">
        <v>167</v>
      </c>
      <c r="B208" s="1"/>
      <c r="C208" s="2"/>
      <c r="D208" s="3"/>
      <c r="E208" s="21"/>
      <c r="F208" s="1"/>
      <c r="G208" s="107">
        <v>5.422712322178748E-4</v>
      </c>
      <c r="H208" s="76">
        <v>816675.4099999998</v>
      </c>
      <c r="I208" s="37"/>
      <c r="J208" s="37"/>
    </row>
    <row r="209" spans="1:8" x14ac:dyDescent="0.3">
      <c r="A209" s="46"/>
      <c r="B209" s="1"/>
      <c r="C209" s="2"/>
      <c r="D209" s="3"/>
      <c r="E209" s="1"/>
      <c r="F209" s="1"/>
      <c r="G209" s="1"/>
      <c r="H209" s="1"/>
    </row>
    <row r="210" spans="1:8" x14ac:dyDescent="0.3">
      <c r="A210" s="46" t="s">
        <v>168</v>
      </c>
      <c r="B210" s="1"/>
      <c r="C210" s="2"/>
      <c r="D210" s="3"/>
      <c r="E210" s="1"/>
      <c r="F210" s="109" t="s">
        <v>169</v>
      </c>
      <c r="G210" s="110" t="s">
        <v>170</v>
      </c>
      <c r="H210" s="110" t="s">
        <v>62</v>
      </c>
    </row>
    <row r="211" spans="1:8" x14ac:dyDescent="0.3">
      <c r="A211" s="34" t="s">
        <v>171</v>
      </c>
      <c r="B211" s="1"/>
      <c r="C211" s="2"/>
      <c r="D211" s="3"/>
      <c r="E211" s="1"/>
      <c r="F211" s="111">
        <v>5.0448168761601459E-3</v>
      </c>
      <c r="G211" s="101">
        <v>6635078</v>
      </c>
      <c r="H211" s="112">
        <v>354</v>
      </c>
    </row>
    <row r="212" spans="1:8" x14ac:dyDescent="0.3">
      <c r="A212" s="34" t="s">
        <v>172</v>
      </c>
      <c r="B212" s="1"/>
      <c r="C212" s="2"/>
      <c r="D212" s="3"/>
      <c r="E212" s="1"/>
      <c r="F212" s="111">
        <v>1.1906318546472487E-3</v>
      </c>
      <c r="G212" s="101">
        <v>1565950.84</v>
      </c>
      <c r="H212" s="112">
        <v>79</v>
      </c>
    </row>
    <row r="213" spans="1:8" x14ac:dyDescent="0.3">
      <c r="A213" s="34" t="s">
        <v>173</v>
      </c>
      <c r="B213" s="1"/>
      <c r="C213" s="2"/>
      <c r="D213" s="3"/>
      <c r="E213" s="1"/>
      <c r="F213" s="111">
        <v>3.1801819464194784E-4</v>
      </c>
      <c r="G213" s="113">
        <v>418266.03</v>
      </c>
      <c r="H213" s="114">
        <v>22</v>
      </c>
    </row>
    <row r="214" spans="1:8" x14ac:dyDescent="0.3">
      <c r="A214" s="34" t="s">
        <v>174</v>
      </c>
      <c r="B214" s="1"/>
      <c r="C214" s="2"/>
      <c r="D214" s="3"/>
      <c r="E214" s="1"/>
      <c r="F214" s="111">
        <v>7.94721607086223E-5</v>
      </c>
      <c r="G214" s="115">
        <v>104523.91</v>
      </c>
      <c r="H214" s="116">
        <v>7</v>
      </c>
    </row>
    <row r="215" spans="1:8" x14ac:dyDescent="0.3">
      <c r="A215" s="46" t="s">
        <v>175</v>
      </c>
      <c r="B215" s="1"/>
      <c r="C215" s="2"/>
      <c r="D215" s="3"/>
      <c r="E215" s="1"/>
      <c r="F215" s="111">
        <v>6.5534669254493421E-3</v>
      </c>
      <c r="G215" s="98">
        <v>8723818.7799999993</v>
      </c>
      <c r="H215" s="117">
        <v>462</v>
      </c>
    </row>
    <row r="216" spans="1:8" x14ac:dyDescent="0.3">
      <c r="A216" s="46"/>
      <c r="B216" s="1"/>
      <c r="C216" s="2"/>
      <c r="D216" s="3"/>
      <c r="E216" s="1"/>
      <c r="F216" s="1"/>
      <c r="G216" s="98"/>
      <c r="H216" s="118"/>
    </row>
    <row r="217" spans="1:8" x14ac:dyDescent="0.3">
      <c r="A217" s="46" t="s">
        <v>176</v>
      </c>
      <c r="B217" s="1"/>
      <c r="C217" s="2"/>
      <c r="D217" s="3"/>
      <c r="E217" s="1"/>
      <c r="F217" s="1"/>
      <c r="G217" s="119" t="s">
        <v>170</v>
      </c>
      <c r="H217" s="119" t="s">
        <v>62</v>
      </c>
    </row>
    <row r="218" spans="1:8" x14ac:dyDescent="0.3">
      <c r="A218" s="46" t="s">
        <v>163</v>
      </c>
      <c r="B218" s="1"/>
      <c r="C218" s="2"/>
      <c r="D218" s="3"/>
      <c r="E218" s="1"/>
      <c r="F218" s="1"/>
      <c r="G218" s="120">
        <v>1.5881222099978188E-3</v>
      </c>
      <c r="H218" s="121">
        <v>1.5155342258145997E-3</v>
      </c>
    </row>
    <row r="219" spans="1:8" x14ac:dyDescent="0.3">
      <c r="A219" s="46" t="s">
        <v>164</v>
      </c>
      <c r="B219" s="1"/>
      <c r="C219" s="2"/>
      <c r="D219" s="3"/>
      <c r="E219" s="1"/>
      <c r="F219" s="1"/>
      <c r="G219" s="120">
        <v>1.3756125E-3</v>
      </c>
      <c r="H219" s="120">
        <v>1.4040258E-3</v>
      </c>
    </row>
    <row r="220" spans="1:8" x14ac:dyDescent="0.3">
      <c r="A220" s="46" t="s">
        <v>165</v>
      </c>
      <c r="B220" s="1"/>
      <c r="C220" s="2"/>
      <c r="D220" s="3"/>
      <c r="E220" s="1"/>
      <c r="F220" s="1"/>
      <c r="G220" s="120">
        <v>1.5689174999999999E-3</v>
      </c>
      <c r="H220" s="120">
        <v>1.5588142E-3</v>
      </c>
    </row>
    <row r="221" spans="1:8" x14ac:dyDescent="0.3">
      <c r="A221" s="46" t="s">
        <v>166</v>
      </c>
      <c r="B221" s="1"/>
      <c r="C221" s="2"/>
      <c r="D221" s="3"/>
      <c r="E221" s="1"/>
      <c r="F221" s="1"/>
      <c r="G221" s="120">
        <v>1.8827711999999999E-3</v>
      </c>
      <c r="H221" s="120">
        <v>1.8091857000000001E-3</v>
      </c>
    </row>
    <row r="222" spans="1:8" x14ac:dyDescent="0.3">
      <c r="A222" s="46"/>
      <c r="B222" s="1"/>
      <c r="C222" s="2"/>
      <c r="D222" s="3"/>
      <c r="E222" s="1"/>
      <c r="F222" s="1"/>
      <c r="G222" s="122"/>
      <c r="H222" s="120"/>
    </row>
    <row r="223" spans="1:8" x14ac:dyDescent="0.3">
      <c r="A223" s="123" t="s">
        <v>177</v>
      </c>
      <c r="B223" s="1"/>
      <c r="C223" s="2"/>
      <c r="D223" s="3"/>
      <c r="E223" s="1"/>
      <c r="F223" s="1"/>
      <c r="G223" s="124">
        <v>2547057.85</v>
      </c>
      <c r="H223" s="120"/>
    </row>
    <row r="224" spans="1:8" x14ac:dyDescent="0.3">
      <c r="A224" s="123" t="s">
        <v>178</v>
      </c>
      <c r="B224" s="1"/>
      <c r="C224" s="2"/>
      <c r="D224" s="3"/>
      <c r="E224" s="1"/>
      <c r="F224" s="1"/>
      <c r="G224" s="122">
        <v>1.9365922188459847E-3</v>
      </c>
      <c r="H224" s="120"/>
    </row>
    <row r="225" spans="1:10" x14ac:dyDescent="0.3">
      <c r="A225" s="123" t="s">
        <v>179</v>
      </c>
      <c r="B225" s="1"/>
      <c r="C225" s="2"/>
      <c r="D225" s="3"/>
      <c r="E225" s="1"/>
      <c r="F225" s="1"/>
      <c r="G225" s="122">
        <v>4.3999999999999997E-2</v>
      </c>
      <c r="H225" s="120"/>
    </row>
    <row r="226" spans="1:10" x14ac:dyDescent="0.3">
      <c r="A226" s="123" t="s">
        <v>180</v>
      </c>
      <c r="B226" s="1"/>
      <c r="C226" s="2"/>
      <c r="D226" s="3"/>
      <c r="E226" s="1"/>
      <c r="F226" s="1"/>
      <c r="G226" s="125" t="s">
        <v>232</v>
      </c>
      <c r="H226" s="120"/>
    </row>
    <row r="227" spans="1:10" x14ac:dyDescent="0.3">
      <c r="A227" s="46"/>
      <c r="B227" s="1"/>
      <c r="C227" s="2"/>
      <c r="D227" s="3"/>
      <c r="E227" s="1"/>
      <c r="F227" s="1"/>
      <c r="G227" s="120"/>
      <c r="H227" s="1"/>
      <c r="I227" s="37"/>
    </row>
    <row r="228" spans="1:10" x14ac:dyDescent="0.3">
      <c r="A228" s="15" t="s">
        <v>181</v>
      </c>
      <c r="B228" s="1"/>
      <c r="C228" s="2"/>
      <c r="D228" s="3"/>
      <c r="E228" s="1"/>
      <c r="F228" s="1"/>
      <c r="G228" s="105" t="s">
        <v>156</v>
      </c>
      <c r="H228" s="105" t="s">
        <v>157</v>
      </c>
    </row>
    <row r="229" spans="1:10" x14ac:dyDescent="0.3">
      <c r="A229" s="15" t="s">
        <v>182</v>
      </c>
      <c r="B229" s="1"/>
      <c r="C229" s="2"/>
      <c r="D229" s="3"/>
      <c r="E229" s="21"/>
      <c r="F229" s="1"/>
      <c r="G229" s="101">
        <v>3373625</v>
      </c>
      <c r="H229" s="126">
        <v>210</v>
      </c>
    </row>
    <row r="230" spans="1:10" x14ac:dyDescent="0.3">
      <c r="A230" s="15" t="s">
        <v>183</v>
      </c>
      <c r="B230" s="1"/>
      <c r="C230" s="2"/>
      <c r="D230" s="3"/>
      <c r="E230" s="21"/>
      <c r="F230" s="1"/>
      <c r="G230" s="115">
        <v>3519546.43</v>
      </c>
      <c r="H230" s="126">
        <v>210</v>
      </c>
    </row>
    <row r="231" spans="1:10" x14ac:dyDescent="0.3">
      <c r="A231" s="15" t="s">
        <v>184</v>
      </c>
      <c r="B231" s="1"/>
      <c r="C231" s="2"/>
      <c r="D231" s="3"/>
      <c r="E231" s="21"/>
      <c r="F231" s="1"/>
      <c r="G231" s="94">
        <v>-145921.43000000017</v>
      </c>
      <c r="H231" s="62"/>
    </row>
    <row r="232" spans="1:10" x14ac:dyDescent="0.3">
      <c r="A232" s="15"/>
      <c r="B232" s="1"/>
      <c r="C232" s="2"/>
      <c r="D232" s="3"/>
      <c r="E232" s="1"/>
      <c r="F232" s="1"/>
      <c r="G232" s="127"/>
    </row>
    <row r="233" spans="1:10" x14ac:dyDescent="0.3">
      <c r="A233" s="15" t="s">
        <v>185</v>
      </c>
      <c r="B233" s="1"/>
      <c r="C233" s="2"/>
      <c r="D233" s="3"/>
      <c r="E233" s="1"/>
      <c r="F233" s="21"/>
      <c r="G233" s="110" t="s">
        <v>156</v>
      </c>
      <c r="H233" s="105" t="s">
        <v>157</v>
      </c>
    </row>
    <row r="234" spans="1:10" x14ac:dyDescent="0.3">
      <c r="A234" s="15" t="s">
        <v>186</v>
      </c>
      <c r="B234" s="1"/>
      <c r="C234" s="2"/>
      <c r="D234" s="3"/>
      <c r="E234" s="21"/>
      <c r="F234" s="1"/>
      <c r="G234" s="76">
        <v>14281032.32</v>
      </c>
      <c r="H234" s="128">
        <v>856</v>
      </c>
      <c r="I234" s="37" t="s">
        <v>51</v>
      </c>
    </row>
    <row r="235" spans="1:10" x14ac:dyDescent="0.3">
      <c r="A235" s="15" t="s">
        <v>187</v>
      </c>
      <c r="B235" s="1"/>
      <c r="C235" s="2"/>
      <c r="D235" s="3"/>
      <c r="E235" s="21"/>
      <c r="F235" s="21"/>
      <c r="G235" s="76">
        <v>14997726.75</v>
      </c>
      <c r="H235" s="69">
        <v>856</v>
      </c>
      <c r="I235" s="37" t="s">
        <v>51</v>
      </c>
    </row>
    <row r="236" spans="1:10" ht="14.5" thickBot="1" x14ac:dyDescent="0.35">
      <c r="A236" s="15" t="s">
        <v>188</v>
      </c>
      <c r="B236" s="1"/>
      <c r="C236" s="2"/>
      <c r="D236" s="3"/>
      <c r="E236" s="21"/>
      <c r="F236" s="1"/>
      <c r="G236" s="129">
        <v>-716694.4299999997</v>
      </c>
    </row>
    <row r="237" spans="1:10" ht="14.5" thickTop="1" x14ac:dyDescent="0.3">
      <c r="A237" s="15"/>
      <c r="B237" s="1"/>
      <c r="C237" s="2"/>
      <c r="D237" s="3"/>
      <c r="E237" s="1"/>
      <c r="F237" s="1"/>
      <c r="G237" s="1"/>
      <c r="H237" s="1"/>
    </row>
    <row r="238" spans="1:10" x14ac:dyDescent="0.3">
      <c r="A238" s="15" t="s">
        <v>189</v>
      </c>
      <c r="B238" s="1"/>
      <c r="C238" s="2"/>
      <c r="D238" s="3"/>
      <c r="E238" s="1"/>
      <c r="F238" s="1"/>
      <c r="G238" s="1" t="s">
        <v>51</v>
      </c>
      <c r="H238" s="1"/>
    </row>
    <row r="239" spans="1:10" x14ac:dyDescent="0.3">
      <c r="A239" s="15"/>
      <c r="B239" s="1"/>
      <c r="C239" s="2"/>
      <c r="D239" s="3"/>
      <c r="E239" s="1"/>
      <c r="F239" s="1"/>
      <c r="G239" s="1"/>
      <c r="H239" s="1"/>
    </row>
    <row r="240" spans="1:10" x14ac:dyDescent="0.3">
      <c r="A240" s="15" t="s">
        <v>190</v>
      </c>
      <c r="B240" s="1"/>
      <c r="C240" s="2"/>
      <c r="D240" s="3"/>
      <c r="E240" s="1"/>
      <c r="F240" s="1"/>
      <c r="G240" s="1"/>
      <c r="H240" s="76">
        <v>2717130.37</v>
      </c>
      <c r="I240" s="130"/>
      <c r="J240" s="59"/>
    </row>
    <row r="241" spans="1:10" x14ac:dyDescent="0.3">
      <c r="A241" s="15" t="s">
        <v>191</v>
      </c>
      <c r="B241" s="1"/>
      <c r="C241" s="2"/>
      <c r="D241" s="3"/>
      <c r="E241" s="1"/>
      <c r="F241" s="1"/>
      <c r="G241" s="1"/>
      <c r="H241" s="94">
        <v>1718708.71</v>
      </c>
      <c r="I241" s="37"/>
      <c r="J241" s="59"/>
    </row>
    <row r="242" spans="1:10" x14ac:dyDescent="0.3">
      <c r="A242" s="15" t="s">
        <v>192</v>
      </c>
      <c r="B242" s="1"/>
      <c r="C242" s="2"/>
      <c r="D242" s="3"/>
      <c r="E242" s="1"/>
      <c r="F242" s="1"/>
      <c r="G242" s="1"/>
      <c r="H242" s="93">
        <v>2222299.71</v>
      </c>
      <c r="J242" s="59"/>
    </row>
    <row r="243" spans="1:10" ht="14.5" thickBot="1" x14ac:dyDescent="0.35">
      <c r="A243" s="15" t="s">
        <v>193</v>
      </c>
      <c r="B243" s="1"/>
      <c r="C243" s="2"/>
      <c r="D243" s="3"/>
      <c r="E243" s="1"/>
      <c r="F243" s="1"/>
      <c r="G243" s="1"/>
      <c r="H243" s="129">
        <v>3220721.37</v>
      </c>
      <c r="I243" s="97"/>
      <c r="J243" s="59"/>
    </row>
    <row r="244" spans="1:10" ht="14.5" thickTop="1" x14ac:dyDescent="0.3">
      <c r="A244" s="15"/>
      <c r="B244" s="1"/>
      <c r="C244" s="2"/>
      <c r="D244" s="3"/>
      <c r="E244" s="1"/>
      <c r="F244" s="1"/>
      <c r="G244" s="1"/>
      <c r="H244" s="1"/>
      <c r="I244" s="131"/>
      <c r="J244" s="59"/>
    </row>
    <row r="245" spans="1:10" x14ac:dyDescent="0.3">
      <c r="A245" s="15" t="s">
        <v>194</v>
      </c>
      <c r="B245" s="1"/>
      <c r="C245" s="2"/>
      <c r="D245" s="3"/>
      <c r="E245" s="1"/>
      <c r="F245" s="1"/>
      <c r="G245" s="1"/>
      <c r="H245" s="76">
        <v>1868149.2</v>
      </c>
      <c r="I245" s="132"/>
      <c r="J245" s="59"/>
    </row>
    <row r="246" spans="1:10" x14ac:dyDescent="0.3">
      <c r="A246" s="15" t="s">
        <v>195</v>
      </c>
      <c r="B246" s="1"/>
      <c r="C246" s="2"/>
      <c r="D246" s="3"/>
      <c r="E246" s="1"/>
      <c r="F246" s="1"/>
      <c r="G246" s="1"/>
      <c r="H246" s="94">
        <v>555162.05000000005</v>
      </c>
      <c r="I246" s="133"/>
      <c r="J246" s="59"/>
    </row>
    <row r="247" spans="1:10" x14ac:dyDescent="0.3">
      <c r="A247" s="15" t="s">
        <v>196</v>
      </c>
      <c r="B247" s="1"/>
      <c r="C247" s="2"/>
      <c r="D247" s="3"/>
      <c r="E247" s="1"/>
      <c r="F247" s="1"/>
      <c r="G247" s="1"/>
      <c r="H247" s="94">
        <v>905134.69</v>
      </c>
      <c r="I247" s="132"/>
      <c r="J247" s="59"/>
    </row>
    <row r="248" spans="1:10" ht="14.5" thickBot="1" x14ac:dyDescent="0.35">
      <c r="A248" s="15" t="s">
        <v>197</v>
      </c>
      <c r="B248" s="1"/>
      <c r="C248" s="2"/>
      <c r="D248" s="3"/>
      <c r="E248" s="1"/>
      <c r="F248" s="1"/>
      <c r="G248" s="1"/>
      <c r="H248" s="129">
        <v>2218121.84</v>
      </c>
      <c r="I248" s="134"/>
      <c r="J248" s="59"/>
    </row>
    <row r="249" spans="1:10" ht="14.5" thickTop="1" x14ac:dyDescent="0.3">
      <c r="A249" s="15"/>
    </row>
    <row r="250" spans="1:10" x14ac:dyDescent="0.3">
      <c r="A250" s="118" t="s">
        <v>198</v>
      </c>
      <c r="F250" s="135"/>
      <c r="I250" s="37"/>
    </row>
    <row r="251" spans="1:10" x14ac:dyDescent="0.3">
      <c r="A251" s="118"/>
      <c r="F251" s="135"/>
    </row>
    <row r="252" spans="1:10" x14ac:dyDescent="0.3">
      <c r="A252" s="46" t="s">
        <v>199</v>
      </c>
      <c r="F252" s="135"/>
    </row>
    <row r="253" spans="1:10" x14ac:dyDescent="0.3">
      <c r="A253" s="46" t="s">
        <v>200</v>
      </c>
      <c r="F253" s="135"/>
    </row>
    <row r="254" spans="1:10" x14ac:dyDescent="0.3">
      <c r="A254" s="46" t="s">
        <v>201</v>
      </c>
      <c r="E254" s="32"/>
      <c r="F254" s="135"/>
    </row>
    <row r="255" spans="1:10" x14ac:dyDescent="0.3">
      <c r="A255" s="46" t="s">
        <v>202</v>
      </c>
      <c r="E255" s="32" t="s">
        <v>51</v>
      </c>
      <c r="F255" s="135"/>
      <c r="H255" s="136" t="s">
        <v>233</v>
      </c>
    </row>
    <row r="256" spans="1:10" x14ac:dyDescent="0.3">
      <c r="A256" s="46"/>
      <c r="F256" s="135"/>
      <c r="H256" s="118"/>
    </row>
    <row r="257" spans="1:8" x14ac:dyDescent="0.3">
      <c r="A257" s="46" t="s">
        <v>203</v>
      </c>
      <c r="F257" s="135"/>
      <c r="H257" s="118"/>
    </row>
    <row r="258" spans="1:8" x14ac:dyDescent="0.3">
      <c r="A258" s="46" t="s">
        <v>204</v>
      </c>
      <c r="E258" s="32" t="s">
        <v>51</v>
      </c>
      <c r="F258" s="135"/>
      <c r="H258" s="136" t="s">
        <v>233</v>
      </c>
    </row>
    <row r="259" spans="1:8" x14ac:dyDescent="0.3">
      <c r="A259" s="46"/>
      <c r="F259" s="135"/>
      <c r="H259" s="118"/>
    </row>
    <row r="260" spans="1:8" x14ac:dyDescent="0.3">
      <c r="A260" s="46" t="s">
        <v>205</v>
      </c>
      <c r="F260" s="135"/>
      <c r="H260" s="118"/>
    </row>
    <row r="261" spans="1:8" x14ac:dyDescent="0.3">
      <c r="A261" s="46" t="s">
        <v>206</v>
      </c>
      <c r="E261" s="32" t="s">
        <v>51</v>
      </c>
      <c r="F261" s="135"/>
      <c r="H261" s="136" t="s">
        <v>233</v>
      </c>
    </row>
    <row r="262" spans="1:8" x14ac:dyDescent="0.3">
      <c r="A262" s="46"/>
      <c r="F262" s="135"/>
      <c r="H262" s="118"/>
    </row>
    <row r="263" spans="1:8" x14ac:dyDescent="0.3">
      <c r="A263" s="46" t="s">
        <v>207</v>
      </c>
      <c r="F263" s="135"/>
      <c r="H263" s="118"/>
    </row>
    <row r="264" spans="1:8" x14ac:dyDescent="0.3">
      <c r="A264" s="46" t="s">
        <v>208</v>
      </c>
      <c r="E264" s="32" t="s">
        <v>51</v>
      </c>
      <c r="F264" s="135"/>
      <c r="H264" s="136" t="s">
        <v>233</v>
      </c>
    </row>
    <row r="265" spans="1:8" x14ac:dyDescent="0.3">
      <c r="A265" s="46"/>
      <c r="E265" s="32"/>
      <c r="F265" s="135"/>
      <c r="H265" s="136"/>
    </row>
    <row r="266" spans="1:8" x14ac:dyDescent="0.3">
      <c r="A266" s="46" t="s">
        <v>209</v>
      </c>
      <c r="E266" s="32"/>
      <c r="F266" s="135"/>
      <c r="H266" s="136"/>
    </row>
    <row r="267" spans="1:8" x14ac:dyDescent="0.3">
      <c r="A267" s="46" t="s">
        <v>210</v>
      </c>
      <c r="E267" s="32" t="s">
        <v>51</v>
      </c>
      <c r="F267" s="135"/>
      <c r="H267" s="136" t="s">
        <v>233</v>
      </c>
    </row>
    <row r="268" spans="1:8" x14ac:dyDescent="0.3">
      <c r="A268" s="46"/>
      <c r="E268" s="32"/>
      <c r="F268" s="135"/>
      <c r="H268" s="136"/>
    </row>
    <row r="269" spans="1:8" x14ac:dyDescent="0.3">
      <c r="A269" s="46" t="s">
        <v>211</v>
      </c>
      <c r="F269" s="135"/>
      <c r="H269" s="118"/>
    </row>
    <row r="270" spans="1:8" x14ac:dyDescent="0.3">
      <c r="A270" s="46" t="s">
        <v>212</v>
      </c>
      <c r="E270" s="32" t="s">
        <v>51</v>
      </c>
      <c r="F270" s="135"/>
      <c r="H270" s="136" t="s">
        <v>233</v>
      </c>
    </row>
    <row r="273" spans="1:1" x14ac:dyDescent="0.3">
      <c r="A273" s="46"/>
    </row>
    <row r="274" spans="1:1" ht="15.5" x14ac:dyDescent="0.3">
      <c r="A274" s="137" t="s">
        <v>214</v>
      </c>
    </row>
    <row r="275" spans="1:1" x14ac:dyDescent="0.3">
      <c r="A275" s="46"/>
    </row>
    <row r="276" spans="1:1" x14ac:dyDescent="0.3">
      <c r="A276" s="46"/>
    </row>
    <row r="277" spans="1:1" x14ac:dyDescent="0.3">
      <c r="A277" s="46"/>
    </row>
    <row r="278" spans="1:1" x14ac:dyDescent="0.3">
      <c r="A278" s="46"/>
    </row>
    <row r="279" spans="1:1" x14ac:dyDescent="0.3">
      <c r="A279" s="46"/>
    </row>
    <row r="280" spans="1:1" x14ac:dyDescent="0.3">
      <c r="A280" s="46"/>
    </row>
    <row r="281" spans="1:1" x14ac:dyDescent="0.3">
      <c r="A281" s="46"/>
    </row>
    <row r="282" spans="1:1" x14ac:dyDescent="0.3">
      <c r="A282" s="46"/>
    </row>
    <row r="283" spans="1:1" x14ac:dyDescent="0.3">
      <c r="A283" s="46"/>
    </row>
    <row r="284" spans="1:1" x14ac:dyDescent="0.3">
      <c r="A284" s="46"/>
    </row>
    <row r="285" spans="1:1" x14ac:dyDescent="0.3">
      <c r="A285" s="46"/>
    </row>
    <row r="286" spans="1:1" x14ac:dyDescent="0.3">
      <c r="A286" s="46"/>
    </row>
    <row r="287" spans="1:1" x14ac:dyDescent="0.3">
      <c r="A287" s="46"/>
    </row>
    <row r="288" spans="1:1" x14ac:dyDescent="0.3">
      <c r="A288" s="46"/>
    </row>
    <row r="289" spans="1:1" x14ac:dyDescent="0.3">
      <c r="A289" s="46"/>
    </row>
    <row r="290" spans="1:1" x14ac:dyDescent="0.3">
      <c r="A290" s="46"/>
    </row>
    <row r="291" spans="1:1" x14ac:dyDescent="0.3">
      <c r="A291" s="46"/>
    </row>
    <row r="292" spans="1:1" x14ac:dyDescent="0.3">
      <c r="A292" s="46"/>
    </row>
    <row r="293" spans="1:1" x14ac:dyDescent="0.3">
      <c r="A293" s="46"/>
    </row>
    <row r="294" spans="1:1" x14ac:dyDescent="0.3">
      <c r="A294" s="46"/>
    </row>
    <row r="295" spans="1:1" x14ac:dyDescent="0.3">
      <c r="A295" s="46"/>
    </row>
  </sheetData>
  <pageMargins left="0.7" right="0.7" top="0.75" bottom="0.75" header="0.3" footer="0.3"/>
  <pageSetup scale="43" fitToHeight="0" orientation="portrait" r:id="rId1"/>
  <headerFooter>
    <oddHeader xml:space="preserve">&amp;C&amp;"Times New Roman,Regular"NISSAN AUTO LEASE TRUST 2019-A
Servicer Report
</oddHeader>
  </headerFooter>
  <rowBreaks count="2" manualBreakCount="2">
    <brk id="99" max="16383" man="1"/>
    <brk id="19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B12" sqref="B12"/>
    </sheetView>
  </sheetViews>
  <sheetFormatPr defaultColWidth="34.453125" defaultRowHeight="14" x14ac:dyDescent="0.3"/>
  <cols>
    <col min="1" max="1" width="32.453125" style="1" customWidth="1"/>
    <col min="2" max="2" width="20.26953125" style="4" customWidth="1"/>
    <col min="3" max="3" width="18.81640625" style="4" bestFit="1" customWidth="1"/>
    <col min="4" max="4" width="37.81640625" style="4" customWidth="1"/>
    <col min="5" max="5" width="21.26953125" style="4" customWidth="1"/>
    <col min="6" max="6" width="23.26953125" style="4" customWidth="1"/>
    <col min="7" max="7" width="20.81640625" style="4" customWidth="1"/>
    <col min="8" max="8" width="18.1796875" style="4" customWidth="1"/>
    <col min="9" max="9" width="15.1796875" style="4" customWidth="1"/>
    <col min="10" max="16384" width="34.453125" style="4"/>
  </cols>
  <sheetData>
    <row r="1" spans="1:31" x14ac:dyDescent="0.3">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3">
      <c r="A2" s="5"/>
      <c r="B2" s="1"/>
      <c r="C2" s="1"/>
      <c r="D2" s="1"/>
      <c r="E2" s="1"/>
      <c r="F2" s="1"/>
      <c r="G2" s="1"/>
    </row>
    <row r="3" spans="1:31" x14ac:dyDescent="0.3">
      <c r="A3" s="6" t="s">
        <v>0</v>
      </c>
      <c r="B3" s="1"/>
      <c r="C3" s="7">
        <v>43739</v>
      </c>
      <c r="D3" s="8" t="s">
        <v>1</v>
      </c>
      <c r="E3" s="9">
        <v>43784</v>
      </c>
      <c r="F3" s="1"/>
      <c r="G3" s="1"/>
    </row>
    <row r="4" spans="1:31" x14ac:dyDescent="0.3">
      <c r="A4" s="6" t="s">
        <v>2</v>
      </c>
      <c r="B4" s="1"/>
      <c r="C4" s="7">
        <v>43769</v>
      </c>
      <c r="D4" s="8" t="s">
        <v>3</v>
      </c>
      <c r="E4" s="10">
        <v>30</v>
      </c>
      <c r="F4" s="1"/>
      <c r="G4" s="1"/>
    </row>
    <row r="5" spans="1:31" x14ac:dyDescent="0.3">
      <c r="A5" s="6" t="s">
        <v>4</v>
      </c>
      <c r="B5" s="1"/>
      <c r="C5" s="7">
        <v>43753</v>
      </c>
      <c r="D5" s="8" t="s">
        <v>5</v>
      </c>
      <c r="E5" s="10">
        <v>31</v>
      </c>
      <c r="F5" s="11"/>
      <c r="G5" s="1"/>
    </row>
    <row r="6" spans="1:31" x14ac:dyDescent="0.3">
      <c r="A6" s="6" t="s">
        <v>6</v>
      </c>
      <c r="B6" s="1"/>
      <c r="C6" s="7">
        <v>43784</v>
      </c>
      <c r="D6" s="11"/>
      <c r="E6" s="12"/>
      <c r="F6" s="11"/>
      <c r="G6" s="1"/>
    </row>
    <row r="7" spans="1:31" x14ac:dyDescent="0.3">
      <c r="A7" s="6"/>
      <c r="B7" s="13"/>
      <c r="C7" s="11"/>
      <c r="D7" s="11"/>
      <c r="E7" s="11"/>
      <c r="F7" s="14"/>
      <c r="G7" s="1"/>
    </row>
    <row r="8" spans="1:31" x14ac:dyDescent="0.3">
      <c r="A8" s="15" t="s">
        <v>7</v>
      </c>
      <c r="B8" s="11"/>
      <c r="C8" s="1"/>
      <c r="D8" s="1"/>
      <c r="E8" s="1"/>
      <c r="F8" s="1"/>
      <c r="G8" s="1"/>
    </row>
    <row r="9" spans="1:31" x14ac:dyDescent="0.3">
      <c r="A9" s="8"/>
      <c r="B9" s="16" t="s">
        <v>8</v>
      </c>
      <c r="C9" s="16" t="s">
        <v>9</v>
      </c>
      <c r="D9" s="16" t="s">
        <v>10</v>
      </c>
      <c r="E9" s="16" t="s">
        <v>11</v>
      </c>
      <c r="F9" s="16" t="s">
        <v>12</v>
      </c>
      <c r="G9" s="1"/>
    </row>
    <row r="10" spans="1:31" x14ac:dyDescent="0.3">
      <c r="A10" s="8" t="s">
        <v>13</v>
      </c>
      <c r="B10" s="17"/>
      <c r="C10" s="18">
        <v>1506027540.24</v>
      </c>
      <c r="D10" s="19">
        <v>1345850346.5599999</v>
      </c>
      <c r="E10" s="18">
        <v>1315226729.3099999</v>
      </c>
      <c r="F10" s="20">
        <v>0.87330855125026852</v>
      </c>
      <c r="G10" s="21"/>
      <c r="H10" s="22"/>
    </row>
    <row r="11" spans="1:31" x14ac:dyDescent="0.3">
      <c r="A11" s="8" t="s">
        <v>14</v>
      </c>
      <c r="B11" s="8"/>
      <c r="C11" s="18">
        <v>1506027540.24</v>
      </c>
      <c r="D11" s="19">
        <v>1345850346.5600002</v>
      </c>
      <c r="E11" s="18">
        <v>1315226729.3099999</v>
      </c>
      <c r="F11" s="20">
        <v>0.87330855125026852</v>
      </c>
      <c r="G11" s="1"/>
    </row>
    <row r="12" spans="1:31" x14ac:dyDescent="0.3">
      <c r="A12" s="23" t="s">
        <v>15</v>
      </c>
      <c r="B12" s="24">
        <v>2.59881E-2</v>
      </c>
      <c r="C12" s="18">
        <v>175000000</v>
      </c>
      <c r="D12" s="19">
        <v>14822806.32</v>
      </c>
      <c r="E12" s="18">
        <v>0</v>
      </c>
      <c r="F12" s="20">
        <v>0</v>
      </c>
      <c r="G12" s="21"/>
    </row>
    <row r="13" spans="1:31" x14ac:dyDescent="0.3">
      <c r="A13" s="23" t="s">
        <v>16</v>
      </c>
      <c r="B13" s="24">
        <v>2.7099999999999999E-2</v>
      </c>
      <c r="C13" s="18">
        <v>530000000</v>
      </c>
      <c r="D13" s="19">
        <v>530000000</v>
      </c>
      <c r="E13" s="18">
        <v>514199189.06999999</v>
      </c>
      <c r="F13" s="20">
        <v>0.97018714918867921</v>
      </c>
      <c r="G13" s="21"/>
    </row>
    <row r="14" spans="1:31" x14ac:dyDescent="0.3">
      <c r="A14" s="23" t="s">
        <v>17</v>
      </c>
      <c r="B14" s="25">
        <v>0</v>
      </c>
      <c r="C14" s="18">
        <v>0</v>
      </c>
      <c r="D14" s="19">
        <v>0</v>
      </c>
      <c r="E14" s="18">
        <v>0</v>
      </c>
      <c r="F14" s="20">
        <v>0</v>
      </c>
      <c r="G14" s="21"/>
    </row>
    <row r="15" spans="1:31" x14ac:dyDescent="0.3">
      <c r="A15" s="23" t="s">
        <v>18</v>
      </c>
      <c r="B15" s="24">
        <v>2.76E-2</v>
      </c>
      <c r="C15" s="18">
        <v>437000000</v>
      </c>
      <c r="D15" s="19">
        <v>437000000</v>
      </c>
      <c r="E15" s="18">
        <v>437000000</v>
      </c>
      <c r="F15" s="20">
        <v>1</v>
      </c>
      <c r="G15" s="1"/>
    </row>
    <row r="16" spans="1:31" x14ac:dyDescent="0.3">
      <c r="A16" s="23" t="s">
        <v>19</v>
      </c>
      <c r="B16" s="24">
        <v>2.7799999999999998E-2</v>
      </c>
      <c r="C16" s="18">
        <v>108000000</v>
      </c>
      <c r="D16" s="19">
        <v>108000000</v>
      </c>
      <c r="E16" s="18">
        <v>108000000</v>
      </c>
      <c r="F16" s="20">
        <v>1</v>
      </c>
      <c r="G16" s="1"/>
    </row>
    <row r="17" spans="1:10" x14ac:dyDescent="0.3">
      <c r="A17" s="23" t="s">
        <v>20</v>
      </c>
      <c r="B17" s="24">
        <v>0</v>
      </c>
      <c r="C17" s="18">
        <v>256027540.24000001</v>
      </c>
      <c r="D17" s="19">
        <v>256027540.24000001</v>
      </c>
      <c r="E17" s="18">
        <v>256027540.24000001</v>
      </c>
      <c r="F17" s="20">
        <v>1</v>
      </c>
      <c r="G17" s="1"/>
    </row>
    <row r="18" spans="1:10" x14ac:dyDescent="0.3">
      <c r="A18" s="23"/>
      <c r="B18" s="26"/>
      <c r="C18" s="27"/>
      <c r="D18" s="27"/>
      <c r="E18" s="27"/>
      <c r="F18" s="27"/>
      <c r="G18" s="1"/>
    </row>
    <row r="19" spans="1:10" x14ac:dyDescent="0.3">
      <c r="A19" s="23"/>
      <c r="B19" s="26"/>
      <c r="C19" s="1"/>
      <c r="D19" s="1"/>
      <c r="E19" s="1"/>
      <c r="F19" s="27"/>
      <c r="G19" s="21"/>
    </row>
    <row r="20" spans="1:10" ht="28" x14ac:dyDescent="0.3">
      <c r="A20" s="23"/>
      <c r="B20" s="28" t="s">
        <v>21</v>
      </c>
      <c r="C20" s="28" t="s">
        <v>22</v>
      </c>
      <c r="D20" s="28" t="s">
        <v>23</v>
      </c>
      <c r="E20" s="28" t="s">
        <v>24</v>
      </c>
      <c r="F20" s="27"/>
      <c r="G20" s="1"/>
    </row>
    <row r="21" spans="1:10" x14ac:dyDescent="0.3">
      <c r="A21" s="23" t="s">
        <v>15</v>
      </c>
      <c r="B21" s="18">
        <v>14822806.32</v>
      </c>
      <c r="C21" s="18">
        <v>33171.43</v>
      </c>
      <c r="D21" s="20">
        <v>84.701750400000009</v>
      </c>
      <c r="E21" s="20">
        <v>0.18955102857142858</v>
      </c>
      <c r="F21" s="27"/>
      <c r="G21" s="1"/>
    </row>
    <row r="22" spans="1:10" x14ac:dyDescent="0.3">
      <c r="A22" s="23" t="s">
        <v>16</v>
      </c>
      <c r="B22" s="18">
        <v>15800810.929999944</v>
      </c>
      <c r="C22" s="18">
        <v>1196916.67</v>
      </c>
      <c r="D22" s="20">
        <v>29.812850811320647</v>
      </c>
      <c r="E22" s="20">
        <v>2.2583333396226415</v>
      </c>
      <c r="F22" s="27"/>
      <c r="G22" s="1"/>
    </row>
    <row r="23" spans="1:10" x14ac:dyDescent="0.3">
      <c r="A23" s="23" t="s">
        <v>17</v>
      </c>
      <c r="B23" s="18">
        <v>0</v>
      </c>
      <c r="C23" s="18">
        <v>0</v>
      </c>
      <c r="D23" s="20">
        <v>0</v>
      </c>
      <c r="E23" s="20">
        <v>0</v>
      </c>
      <c r="F23" s="27"/>
      <c r="G23" s="1"/>
    </row>
    <row r="24" spans="1:10" x14ac:dyDescent="0.3">
      <c r="A24" s="23" t="s">
        <v>18</v>
      </c>
      <c r="B24" s="18">
        <v>0</v>
      </c>
      <c r="C24" s="18">
        <v>1005100</v>
      </c>
      <c r="D24" s="20">
        <v>0</v>
      </c>
      <c r="E24" s="20">
        <v>2.2999999999999998</v>
      </c>
      <c r="F24" s="27"/>
      <c r="G24" s="1"/>
    </row>
    <row r="25" spans="1:10" x14ac:dyDescent="0.3">
      <c r="A25" s="23" t="s">
        <v>19</v>
      </c>
      <c r="B25" s="18">
        <v>0</v>
      </c>
      <c r="C25" s="18">
        <v>250200</v>
      </c>
      <c r="D25" s="20">
        <v>0</v>
      </c>
      <c r="E25" s="20">
        <v>2.3166666666666669</v>
      </c>
      <c r="F25" s="27"/>
      <c r="G25" s="1"/>
    </row>
    <row r="26" spans="1:10" x14ac:dyDescent="0.3">
      <c r="A26" s="23" t="s">
        <v>20</v>
      </c>
      <c r="B26" s="18">
        <v>0</v>
      </c>
      <c r="C26" s="18">
        <v>0</v>
      </c>
      <c r="D26" s="20">
        <v>0</v>
      </c>
      <c r="E26" s="20">
        <v>0</v>
      </c>
      <c r="F26" s="27"/>
      <c r="G26" s="1"/>
    </row>
    <row r="27" spans="1:10" x14ac:dyDescent="0.3">
      <c r="A27" s="8" t="s">
        <v>14</v>
      </c>
      <c r="B27" s="18">
        <v>30623617.249999944</v>
      </c>
      <c r="C27" s="18">
        <v>2485388.0999999996</v>
      </c>
      <c r="D27" s="29"/>
      <c r="E27" s="30"/>
      <c r="F27" s="31"/>
      <c r="G27" s="1"/>
    </row>
    <row r="28" spans="1:10" x14ac:dyDescent="0.3">
      <c r="A28" s="15"/>
      <c r="B28" s="31"/>
      <c r="C28" s="1"/>
      <c r="D28" s="32"/>
      <c r="E28" s="32"/>
      <c r="F28" s="31"/>
      <c r="G28" s="1"/>
    </row>
    <row r="29" spans="1:10" x14ac:dyDescent="0.3">
      <c r="A29" s="15" t="s">
        <v>25</v>
      </c>
      <c r="B29" s="31"/>
      <c r="C29" s="1"/>
      <c r="D29" s="32"/>
      <c r="E29" s="32"/>
      <c r="F29" s="1"/>
      <c r="G29" s="1"/>
    </row>
    <row r="30" spans="1:10" x14ac:dyDescent="0.3">
      <c r="A30" s="15"/>
      <c r="B30" s="1"/>
      <c r="C30" s="1"/>
      <c r="D30" s="1"/>
      <c r="E30" s="1"/>
      <c r="F30" s="1"/>
      <c r="G30" s="1"/>
    </row>
    <row r="31" spans="1:10" x14ac:dyDescent="0.3">
      <c r="A31" s="33" t="s">
        <v>26</v>
      </c>
      <c r="B31" s="1"/>
      <c r="C31" s="1"/>
      <c r="D31" s="1"/>
      <c r="E31" s="1"/>
      <c r="F31" s="1"/>
      <c r="G31" s="1"/>
    </row>
    <row r="32" spans="1:10" x14ac:dyDescent="0.3">
      <c r="A32" s="34" t="s">
        <v>27</v>
      </c>
      <c r="B32" s="1"/>
      <c r="C32" s="1"/>
      <c r="D32" s="1"/>
      <c r="E32" s="1"/>
      <c r="F32" s="1"/>
      <c r="H32" s="35">
        <v>18259694.760000002</v>
      </c>
      <c r="I32" s="36"/>
      <c r="J32" s="37"/>
    </row>
    <row r="33" spans="1:10" x14ac:dyDescent="0.3">
      <c r="A33" s="34" t="s">
        <v>28</v>
      </c>
      <c r="B33" s="1"/>
      <c r="C33" s="1"/>
      <c r="D33" s="1"/>
      <c r="E33" s="1"/>
      <c r="F33" s="1"/>
      <c r="H33" s="38">
        <v>8500422.1999999993</v>
      </c>
      <c r="I33" s="39"/>
      <c r="J33" s="37"/>
    </row>
    <row r="34" spans="1:10" x14ac:dyDescent="0.3">
      <c r="A34" s="15" t="s">
        <v>29</v>
      </c>
      <c r="B34" s="1"/>
      <c r="C34" s="1"/>
      <c r="D34" s="1"/>
      <c r="E34" s="32"/>
      <c r="F34" s="21"/>
      <c r="H34" s="40">
        <v>26760116.960000001</v>
      </c>
      <c r="I34" s="41"/>
      <c r="J34" s="37"/>
    </row>
    <row r="35" spans="1:10" x14ac:dyDescent="0.3">
      <c r="A35" s="15"/>
      <c r="B35" s="1"/>
      <c r="C35" s="1"/>
      <c r="D35" s="1"/>
      <c r="E35" s="32"/>
      <c r="F35" s="21"/>
      <c r="H35" s="42"/>
      <c r="I35" s="41"/>
    </row>
    <row r="36" spans="1:10" x14ac:dyDescent="0.3">
      <c r="A36" s="15" t="s">
        <v>30</v>
      </c>
      <c r="B36" s="1"/>
      <c r="C36" s="1"/>
      <c r="D36" s="1"/>
      <c r="E36" s="1"/>
      <c r="F36" s="1"/>
      <c r="H36" s="40">
        <v>0</v>
      </c>
      <c r="I36" s="43"/>
      <c r="J36" s="37"/>
    </row>
    <row r="37" spans="1:10" x14ac:dyDescent="0.3">
      <c r="A37" s="15"/>
      <c r="B37" s="1"/>
      <c r="C37" s="1"/>
      <c r="D37" s="1"/>
      <c r="E37" s="1"/>
      <c r="F37" s="1"/>
      <c r="H37" s="1"/>
      <c r="I37" s="15"/>
    </row>
    <row r="38" spans="1:10" x14ac:dyDescent="0.3">
      <c r="A38" s="33" t="s">
        <v>31</v>
      </c>
      <c r="B38" s="1"/>
      <c r="C38" s="1"/>
      <c r="D38" s="1"/>
      <c r="E38" s="1"/>
      <c r="F38" s="1"/>
      <c r="H38" s="1"/>
      <c r="I38" s="15"/>
    </row>
    <row r="39" spans="1:10" x14ac:dyDescent="0.3">
      <c r="A39" s="34" t="s">
        <v>32</v>
      </c>
      <c r="B39" s="1"/>
      <c r="C39" s="1"/>
      <c r="D39" s="44"/>
      <c r="E39" s="1"/>
      <c r="F39" s="1"/>
      <c r="H39" s="45">
        <v>579716.81999999995</v>
      </c>
      <c r="I39" s="43"/>
      <c r="J39" s="37"/>
    </row>
    <row r="40" spans="1:10" x14ac:dyDescent="0.3">
      <c r="A40" s="34" t="s">
        <v>33</v>
      </c>
      <c r="B40" s="1"/>
      <c r="C40" s="1"/>
      <c r="D40" s="1"/>
      <c r="E40" s="1"/>
      <c r="F40" s="21"/>
      <c r="H40" s="38">
        <v>2113486.0499999998</v>
      </c>
      <c r="I40" s="39"/>
      <c r="J40" s="37"/>
    </row>
    <row r="41" spans="1:10" x14ac:dyDescent="0.3">
      <c r="A41" s="46" t="s">
        <v>34</v>
      </c>
      <c r="B41" s="1"/>
      <c r="C41" s="1"/>
      <c r="D41" s="1"/>
      <c r="E41" s="1"/>
      <c r="F41" s="47"/>
      <c r="H41" s="40">
        <v>2693202.8699999996</v>
      </c>
      <c r="I41" s="41"/>
      <c r="J41" s="37"/>
    </row>
    <row r="42" spans="1:10" x14ac:dyDescent="0.3">
      <c r="A42" s="34"/>
      <c r="B42" s="1"/>
      <c r="C42" s="1"/>
      <c r="D42" s="1"/>
      <c r="E42" s="1"/>
      <c r="F42" s="1"/>
      <c r="G42" s="37"/>
      <c r="H42" s="42"/>
      <c r="I42" s="43"/>
    </row>
    <row r="43" spans="1:10" x14ac:dyDescent="0.3">
      <c r="A43" s="15"/>
      <c r="B43" s="1"/>
      <c r="C43" s="1"/>
      <c r="D43" s="1"/>
      <c r="E43" s="1"/>
      <c r="F43" s="1"/>
      <c r="H43" s="1"/>
      <c r="I43" s="15"/>
    </row>
    <row r="44" spans="1:10" x14ac:dyDescent="0.3">
      <c r="A44" s="33" t="s">
        <v>35</v>
      </c>
      <c r="B44" s="1"/>
      <c r="C44" s="1"/>
      <c r="D44" s="1"/>
      <c r="E44" s="1"/>
      <c r="F44" s="1"/>
      <c r="H44" s="1"/>
      <c r="I44" s="15"/>
    </row>
    <row r="45" spans="1:10" ht="14.5" x14ac:dyDescent="0.35">
      <c r="A45" s="46" t="s">
        <v>36</v>
      </c>
      <c r="B45" s="1"/>
      <c r="C45" s="1"/>
      <c r="D45" s="1"/>
      <c r="E45" s="1"/>
      <c r="F45" s="1"/>
      <c r="G45" s="48"/>
      <c r="H45" s="40">
        <v>0</v>
      </c>
      <c r="I45" s="41"/>
      <c r="J45" s="37"/>
    </row>
    <row r="46" spans="1:10" x14ac:dyDescent="0.3">
      <c r="A46" s="46" t="s">
        <v>37</v>
      </c>
      <c r="B46" s="1"/>
      <c r="C46" s="1"/>
      <c r="D46" s="1"/>
      <c r="E46" s="1"/>
      <c r="F46" s="1"/>
      <c r="H46" s="45">
        <v>0</v>
      </c>
      <c r="I46" s="43"/>
      <c r="J46" s="37"/>
    </row>
    <row r="47" spans="1:10" x14ac:dyDescent="0.3">
      <c r="A47" s="46" t="s">
        <v>38</v>
      </c>
      <c r="B47" s="1"/>
      <c r="C47" s="1"/>
      <c r="D47" s="1"/>
      <c r="E47" s="1"/>
      <c r="F47" s="21"/>
      <c r="G47" s="36"/>
      <c r="H47" s="35">
        <v>10743309.689999999</v>
      </c>
      <c r="I47" s="36"/>
      <c r="J47" s="37"/>
    </row>
    <row r="48" spans="1:10" x14ac:dyDescent="0.3">
      <c r="A48" s="46" t="s">
        <v>39</v>
      </c>
      <c r="B48" s="1"/>
      <c r="C48" s="1"/>
      <c r="D48" s="1"/>
      <c r="E48" s="1"/>
      <c r="F48" s="1"/>
      <c r="H48" s="35">
        <v>20256.68</v>
      </c>
      <c r="I48" s="36"/>
      <c r="J48" s="37"/>
    </row>
    <row r="49" spans="1:10" x14ac:dyDescent="0.3">
      <c r="A49" s="46" t="s">
        <v>40</v>
      </c>
      <c r="B49" s="1"/>
      <c r="C49" s="1"/>
      <c r="D49" s="1"/>
      <c r="E49" s="1"/>
      <c r="F49" s="1"/>
      <c r="H49" s="45">
        <v>0</v>
      </c>
      <c r="I49" s="43"/>
      <c r="J49" s="37"/>
    </row>
    <row r="50" spans="1:10" x14ac:dyDescent="0.3">
      <c r="A50" s="46" t="s">
        <v>41</v>
      </c>
      <c r="B50" s="1"/>
      <c r="C50" s="1"/>
      <c r="D50" s="1"/>
      <c r="E50" s="1"/>
      <c r="F50" s="1"/>
      <c r="H50" s="35">
        <v>1819699.78</v>
      </c>
      <c r="I50" s="36"/>
      <c r="J50" s="37"/>
    </row>
    <row r="51" spans="1:10" x14ac:dyDescent="0.3">
      <c r="A51" s="46" t="s">
        <v>42</v>
      </c>
      <c r="B51" s="1"/>
      <c r="C51" s="1"/>
      <c r="D51" s="1"/>
      <c r="E51" s="1"/>
      <c r="F51" s="1"/>
      <c r="H51" s="49">
        <v>98924.05</v>
      </c>
      <c r="I51" s="50"/>
      <c r="J51" s="37"/>
    </row>
    <row r="52" spans="1:10" x14ac:dyDescent="0.3">
      <c r="A52" s="15" t="s">
        <v>43</v>
      </c>
      <c r="B52" s="1"/>
      <c r="C52" s="1"/>
      <c r="D52" s="1"/>
      <c r="E52" s="1"/>
      <c r="F52" s="21"/>
      <c r="H52" s="51">
        <v>42135510.029999994</v>
      </c>
      <c r="I52" s="51"/>
      <c r="J52" s="37"/>
    </row>
    <row r="53" spans="1:10" x14ac:dyDescent="0.3">
      <c r="A53" s="15"/>
      <c r="B53" s="1"/>
      <c r="C53" s="1"/>
      <c r="D53" s="1"/>
      <c r="E53" s="1"/>
      <c r="F53" s="21"/>
      <c r="H53" s="52"/>
    </row>
    <row r="54" spans="1:10" x14ac:dyDescent="0.3">
      <c r="A54" s="15"/>
      <c r="B54" s="1"/>
      <c r="C54" s="1"/>
      <c r="D54" s="1"/>
      <c r="E54" s="53" t="s">
        <v>44</v>
      </c>
      <c r="F54" s="21"/>
      <c r="H54" s="52"/>
    </row>
    <row r="55" spans="1:10" x14ac:dyDescent="0.3">
      <c r="A55" s="15" t="s">
        <v>45</v>
      </c>
      <c r="B55" s="1"/>
      <c r="C55" s="1"/>
      <c r="D55" s="1"/>
      <c r="E55" s="54" t="s">
        <v>46</v>
      </c>
      <c r="F55" s="55" t="s">
        <v>47</v>
      </c>
      <c r="G55" s="54" t="s">
        <v>48</v>
      </c>
      <c r="H55" s="51" t="s">
        <v>49</v>
      </c>
    </row>
    <row r="56" spans="1:10" x14ac:dyDescent="0.3">
      <c r="A56" s="46" t="s">
        <v>50</v>
      </c>
      <c r="B56" s="1" t="s">
        <v>51</v>
      </c>
      <c r="C56" s="1"/>
      <c r="D56" s="1"/>
      <c r="E56" s="56">
        <v>2898330.47</v>
      </c>
      <c r="F56" s="56"/>
      <c r="G56" s="57"/>
      <c r="H56" s="58">
        <v>178</v>
      </c>
      <c r="I56" s="59"/>
    </row>
    <row r="57" spans="1:10" x14ac:dyDescent="0.3">
      <c r="A57" s="46" t="s">
        <v>52</v>
      </c>
      <c r="E57" s="56">
        <v>224169</v>
      </c>
      <c r="F57" s="56"/>
      <c r="G57" s="57"/>
      <c r="H57" s="58">
        <v>14</v>
      </c>
      <c r="I57" s="59"/>
    </row>
    <row r="58" spans="1:10" x14ac:dyDescent="0.3">
      <c r="A58" s="46" t="s">
        <v>53</v>
      </c>
      <c r="B58" s="1"/>
      <c r="C58" s="1"/>
      <c r="D58" s="1"/>
      <c r="E58" s="56">
        <v>564552</v>
      </c>
      <c r="F58" s="57"/>
      <c r="G58" s="57"/>
      <c r="H58" s="58">
        <v>31</v>
      </c>
    </row>
    <row r="59" spans="1:10" x14ac:dyDescent="0.3">
      <c r="A59" s="46" t="s">
        <v>54</v>
      </c>
      <c r="B59" s="1"/>
      <c r="C59" s="1"/>
      <c r="D59" s="1"/>
      <c r="E59" s="56">
        <v>0</v>
      </c>
      <c r="F59" s="57"/>
      <c r="G59" s="57"/>
      <c r="H59" s="58">
        <v>0</v>
      </c>
    </row>
    <row r="60" spans="1:10" x14ac:dyDescent="0.3">
      <c r="A60" s="46" t="s">
        <v>55</v>
      </c>
      <c r="B60" s="1"/>
      <c r="C60" s="1"/>
      <c r="D60" s="1"/>
      <c r="E60" s="56">
        <v>15280</v>
      </c>
      <c r="F60" s="57"/>
      <c r="G60" s="57"/>
      <c r="H60" s="58">
        <v>1</v>
      </c>
    </row>
    <row r="61" spans="1:10" x14ac:dyDescent="0.3">
      <c r="A61" s="46" t="s">
        <v>56</v>
      </c>
      <c r="B61" s="1"/>
      <c r="C61" s="1"/>
      <c r="D61" s="1"/>
      <c r="E61" s="56"/>
      <c r="F61" s="56">
        <v>1790998.04</v>
      </c>
      <c r="G61" s="57"/>
      <c r="H61" s="58">
        <v>100</v>
      </c>
    </row>
    <row r="62" spans="1:10" x14ac:dyDescent="0.3">
      <c r="A62" s="46" t="s">
        <v>57</v>
      </c>
      <c r="B62" s="1"/>
      <c r="C62" s="1"/>
      <c r="D62" s="1"/>
      <c r="E62" s="56"/>
      <c r="F62" s="56"/>
      <c r="G62" s="57">
        <v>0</v>
      </c>
      <c r="H62" s="58">
        <v>0</v>
      </c>
    </row>
    <row r="63" spans="1:10" x14ac:dyDescent="0.3">
      <c r="A63" s="46" t="s">
        <v>58</v>
      </c>
      <c r="B63" s="1"/>
      <c r="C63" s="1"/>
      <c r="D63" s="1"/>
      <c r="E63" s="56"/>
      <c r="F63" s="60"/>
      <c r="G63" s="57">
        <v>4901820.4800000004</v>
      </c>
      <c r="H63" s="58">
        <v>218</v>
      </c>
    </row>
    <row r="64" spans="1:10" x14ac:dyDescent="0.3">
      <c r="A64" s="46" t="s">
        <v>59</v>
      </c>
      <c r="B64" s="1"/>
      <c r="C64" s="1"/>
      <c r="D64" s="1"/>
      <c r="E64" s="61"/>
      <c r="F64" s="61"/>
      <c r="G64" s="57">
        <v>1650418.52</v>
      </c>
      <c r="H64" s="58">
        <v>72</v>
      </c>
    </row>
    <row r="65" spans="1:10" x14ac:dyDescent="0.3">
      <c r="A65" s="34" t="s">
        <v>60</v>
      </c>
      <c r="B65" s="1"/>
      <c r="C65" s="1"/>
      <c r="D65" s="1"/>
      <c r="E65" s="62">
        <v>3702331.47</v>
      </c>
      <c r="F65" s="62">
        <v>1790998.04</v>
      </c>
      <c r="G65" s="63">
        <v>6552239</v>
      </c>
      <c r="H65" s="64">
        <v>614</v>
      </c>
      <c r="I65" s="59"/>
    </row>
    <row r="66" spans="1:10" x14ac:dyDescent="0.3">
      <c r="A66" s="15"/>
      <c r="B66" s="1"/>
      <c r="C66" s="1"/>
      <c r="D66" s="1"/>
      <c r="E66" s="1"/>
      <c r="F66" s="1"/>
      <c r="G66" s="1"/>
      <c r="H66" s="42"/>
    </row>
    <row r="67" spans="1:10" x14ac:dyDescent="0.3">
      <c r="A67" s="15"/>
      <c r="B67" s="1"/>
      <c r="C67" s="1"/>
      <c r="D67" s="1"/>
      <c r="E67" s="47"/>
      <c r="F67" s="47"/>
      <c r="G67" s="47"/>
      <c r="H67" s="47"/>
    </row>
    <row r="68" spans="1:10" x14ac:dyDescent="0.3">
      <c r="A68" s="15"/>
      <c r="B68" s="1"/>
      <c r="C68" s="1"/>
      <c r="D68" s="1"/>
      <c r="E68" s="1"/>
      <c r="F68" s="1"/>
      <c r="G68" s="1"/>
      <c r="H68" s="42"/>
    </row>
    <row r="69" spans="1:10" x14ac:dyDescent="0.3">
      <c r="A69" s="15" t="s">
        <v>61</v>
      </c>
      <c r="B69" s="1"/>
      <c r="C69" s="1"/>
      <c r="D69" s="2"/>
      <c r="E69" s="1"/>
      <c r="F69" s="65"/>
      <c r="G69" s="1"/>
      <c r="H69" s="42"/>
    </row>
    <row r="70" spans="1:10" x14ac:dyDescent="0.3">
      <c r="A70" s="15"/>
      <c r="B70" s="1"/>
      <c r="C70" s="1"/>
      <c r="D70" s="66" t="s">
        <v>62</v>
      </c>
      <c r="E70" s="66" t="s">
        <v>63</v>
      </c>
      <c r="F70" s="67" t="s">
        <v>64</v>
      </c>
      <c r="G70" s="68" t="s">
        <v>65</v>
      </c>
      <c r="H70" s="42"/>
    </row>
    <row r="71" spans="1:10" x14ac:dyDescent="0.3">
      <c r="A71" s="46" t="s">
        <v>66</v>
      </c>
      <c r="B71" s="1"/>
      <c r="C71" s="1"/>
      <c r="D71" s="69">
        <v>71936</v>
      </c>
      <c r="E71" s="70">
        <v>1699473895.3699999</v>
      </c>
      <c r="F71" s="71">
        <v>7.0000000000000007E-2</v>
      </c>
      <c r="G71" s="70">
        <v>1345850346.5599999</v>
      </c>
      <c r="H71" s="42"/>
      <c r="I71" s="59"/>
    </row>
    <row r="72" spans="1:10" x14ac:dyDescent="0.3">
      <c r="A72" s="46" t="s">
        <v>67</v>
      </c>
      <c r="B72" s="1"/>
      <c r="C72" s="1"/>
      <c r="D72" s="72"/>
      <c r="E72" s="73">
        <v>-23651043.600000001</v>
      </c>
      <c r="F72" s="74"/>
      <c r="G72" s="35">
        <v>-18840578.559999943</v>
      </c>
      <c r="H72" s="42"/>
      <c r="I72" s="59"/>
    </row>
    <row r="73" spans="1:10" x14ac:dyDescent="0.3">
      <c r="A73" s="46" t="s">
        <v>68</v>
      </c>
      <c r="B73" s="1"/>
      <c r="C73" s="1"/>
      <c r="D73" s="75">
        <v>-177</v>
      </c>
      <c r="E73" s="73">
        <v>-3784581.99</v>
      </c>
      <c r="F73" s="74"/>
      <c r="G73" s="35">
        <v>-3051131.21</v>
      </c>
      <c r="H73" s="42"/>
      <c r="I73" s="59"/>
    </row>
    <row r="74" spans="1:10" x14ac:dyDescent="0.3">
      <c r="A74" s="46" t="s">
        <v>69</v>
      </c>
      <c r="B74" s="1"/>
      <c r="C74" s="1"/>
      <c r="D74" s="75">
        <v>0</v>
      </c>
      <c r="E74" s="73">
        <v>0</v>
      </c>
      <c r="F74" s="74"/>
      <c r="G74" s="35">
        <v>0</v>
      </c>
      <c r="H74" s="42"/>
      <c r="I74" s="59"/>
    </row>
    <row r="75" spans="1:10" x14ac:dyDescent="0.3">
      <c r="A75" s="46" t="s">
        <v>70</v>
      </c>
      <c r="B75" s="1"/>
      <c r="C75" s="21"/>
      <c r="D75" s="75">
        <v>-147</v>
      </c>
      <c r="E75" s="73">
        <v>-3241292.57</v>
      </c>
      <c r="F75" s="74"/>
      <c r="G75" s="35">
        <v>-2563814.4300000002</v>
      </c>
      <c r="H75" s="42"/>
      <c r="I75" s="59"/>
    </row>
    <row r="76" spans="1:10" x14ac:dyDescent="0.3">
      <c r="A76" s="46" t="s">
        <v>71</v>
      </c>
      <c r="B76" s="1"/>
      <c r="C76" s="1"/>
      <c r="D76" s="75">
        <v>-350</v>
      </c>
      <c r="E76" s="73">
        <v>-7652406.7000000002</v>
      </c>
      <c r="F76" s="76"/>
      <c r="G76" s="35">
        <v>-6168093.0499999998</v>
      </c>
      <c r="H76" s="42"/>
      <c r="I76" s="59"/>
      <c r="J76" s="59"/>
    </row>
    <row r="77" spans="1:10" x14ac:dyDescent="0.3">
      <c r="A77" s="46" t="s">
        <v>72</v>
      </c>
      <c r="B77" s="1"/>
      <c r="C77" s="77"/>
      <c r="D77" s="78">
        <v>71262</v>
      </c>
      <c r="E77" s="79">
        <v>1661144570.51</v>
      </c>
      <c r="F77" s="80"/>
      <c r="G77" s="79">
        <v>1315226729.3099999</v>
      </c>
      <c r="H77" s="52"/>
      <c r="I77" s="59"/>
    </row>
    <row r="78" spans="1:10" x14ac:dyDescent="0.3">
      <c r="A78" s="81"/>
      <c r="B78" s="1"/>
      <c r="C78" s="47"/>
      <c r="D78" s="1"/>
      <c r="E78" s="82" t="s">
        <v>51</v>
      </c>
      <c r="F78" s="1"/>
      <c r="G78" s="82" t="s">
        <v>51</v>
      </c>
      <c r="H78" s="52"/>
    </row>
    <row r="79" spans="1:10" x14ac:dyDescent="0.3">
      <c r="A79" s="83" t="s">
        <v>73</v>
      </c>
      <c r="B79" s="1"/>
      <c r="C79" s="47"/>
      <c r="D79" s="1"/>
      <c r="E79" s="1"/>
      <c r="F79" s="1"/>
      <c r="G79" s="1"/>
      <c r="H79" s="52"/>
    </row>
    <row r="80" spans="1:10" x14ac:dyDescent="0.3">
      <c r="A80" s="84" t="s">
        <v>74</v>
      </c>
      <c r="B80" s="1"/>
      <c r="C80" s="47"/>
      <c r="D80" s="1"/>
      <c r="E80" s="1"/>
      <c r="F80" s="1"/>
      <c r="G80" s="56">
        <v>441797603.76999998</v>
      </c>
      <c r="H80" s="52"/>
      <c r="I80" s="59"/>
    </row>
    <row r="81" spans="1:10" x14ac:dyDescent="0.3">
      <c r="A81" s="84" t="s">
        <v>75</v>
      </c>
      <c r="B81" s="1"/>
      <c r="C81" s="47"/>
      <c r="D81" s="1"/>
      <c r="E81" s="1"/>
      <c r="F81" s="1"/>
      <c r="G81" s="61">
        <v>873429125.53999996</v>
      </c>
      <c r="H81" s="52"/>
      <c r="I81" s="59"/>
    </row>
    <row r="82" spans="1:10" x14ac:dyDescent="0.3">
      <c r="A82" s="85" t="s">
        <v>60</v>
      </c>
      <c r="B82" s="1"/>
      <c r="C82" s="47"/>
      <c r="D82" s="1"/>
      <c r="E82" s="1"/>
      <c r="F82" s="1"/>
      <c r="G82" s="86">
        <v>1315226729.3099999</v>
      </c>
      <c r="H82" s="52"/>
      <c r="I82" s="59"/>
    </row>
    <row r="83" spans="1:10" x14ac:dyDescent="0.3">
      <c r="A83" s="84"/>
      <c r="B83" s="1"/>
      <c r="C83" s="47"/>
      <c r="D83" s="1"/>
      <c r="E83" s="1"/>
      <c r="F83" s="1"/>
      <c r="G83" s="1"/>
      <c r="H83" s="52"/>
    </row>
    <row r="84" spans="1:10" x14ac:dyDescent="0.3">
      <c r="A84" s="87"/>
      <c r="B84" s="1"/>
      <c r="C84" s="47"/>
      <c r="D84" s="1"/>
      <c r="E84" s="1"/>
      <c r="F84" s="1"/>
      <c r="G84" s="1"/>
      <c r="H84" s="52"/>
    </row>
    <row r="85" spans="1:10" x14ac:dyDescent="0.3">
      <c r="A85" s="15" t="s">
        <v>76</v>
      </c>
      <c r="B85" s="1"/>
      <c r="C85" s="1"/>
      <c r="D85" s="1"/>
      <c r="E85" s="1"/>
      <c r="F85" s="1"/>
      <c r="G85" s="88"/>
      <c r="H85" s="1"/>
    </row>
    <row r="86" spans="1:10" x14ac:dyDescent="0.3">
      <c r="A86" s="15"/>
      <c r="B86" s="1"/>
      <c r="C86" s="1"/>
      <c r="D86" s="1"/>
      <c r="E86" s="1"/>
      <c r="F86" s="1"/>
      <c r="G86" s="47"/>
      <c r="H86" s="1"/>
    </row>
    <row r="87" spans="1:10" x14ac:dyDescent="0.3">
      <c r="A87" s="46" t="s">
        <v>43</v>
      </c>
      <c r="B87" s="1"/>
      <c r="C87" s="1"/>
      <c r="D87" s="1"/>
      <c r="E87" s="47"/>
      <c r="F87" s="37"/>
      <c r="G87" s="1"/>
      <c r="H87" s="89">
        <v>42135510.030000001</v>
      </c>
      <c r="I87" s="37"/>
      <c r="J87" s="37"/>
    </row>
    <row r="88" spans="1:10" x14ac:dyDescent="0.3">
      <c r="A88" s="46" t="s">
        <v>77</v>
      </c>
      <c r="B88" s="1"/>
      <c r="C88" s="1"/>
      <c r="D88" s="1"/>
      <c r="E88" s="1"/>
      <c r="F88" s="1"/>
      <c r="G88" s="1"/>
      <c r="H88" s="90">
        <v>0</v>
      </c>
      <c r="J88" s="37"/>
    </row>
    <row r="89" spans="1:10" x14ac:dyDescent="0.3">
      <c r="A89" s="46" t="s">
        <v>78</v>
      </c>
      <c r="B89" s="1"/>
      <c r="C89" s="1"/>
      <c r="D89" s="1"/>
      <c r="E89" s="1"/>
      <c r="F89" s="21"/>
      <c r="G89" s="1"/>
      <c r="H89" s="89">
        <v>42135510.030000001</v>
      </c>
      <c r="J89" s="37"/>
    </row>
    <row r="90" spans="1:10" x14ac:dyDescent="0.3">
      <c r="A90" s="46"/>
      <c r="B90" s="1"/>
      <c r="C90" s="1"/>
      <c r="D90" s="1"/>
      <c r="E90" s="1"/>
      <c r="F90" s="1"/>
      <c r="G90" s="1"/>
      <c r="H90" s="21"/>
    </row>
    <row r="91" spans="1:10" x14ac:dyDescent="0.3">
      <c r="A91" s="46" t="s">
        <v>79</v>
      </c>
      <c r="B91" s="1"/>
      <c r="C91" s="1"/>
      <c r="D91" s="1"/>
      <c r="E91" s="1"/>
      <c r="F91" s="21"/>
      <c r="G91" s="1"/>
      <c r="H91" s="89">
        <v>0</v>
      </c>
      <c r="J91" s="37"/>
    </row>
    <row r="92" spans="1:10" x14ac:dyDescent="0.3">
      <c r="A92" s="46" t="s">
        <v>80</v>
      </c>
      <c r="B92" s="1"/>
      <c r="C92" s="1"/>
      <c r="D92" s="1"/>
      <c r="E92" s="1"/>
      <c r="F92" s="21"/>
      <c r="G92" s="1"/>
      <c r="H92" s="91">
        <v>706631.19</v>
      </c>
      <c r="J92" s="37"/>
    </row>
    <row r="93" spans="1:10" x14ac:dyDescent="0.3">
      <c r="A93" s="15" t="s">
        <v>81</v>
      </c>
      <c r="B93" s="1"/>
      <c r="C93" s="1"/>
      <c r="D93" s="1"/>
      <c r="E93" s="1"/>
      <c r="F93" s="1"/>
      <c r="G93" s="1"/>
      <c r="H93" s="92">
        <v>1474857.68</v>
      </c>
      <c r="J93" s="37"/>
    </row>
    <row r="94" spans="1:10" x14ac:dyDescent="0.3">
      <c r="A94" s="46" t="s">
        <v>82</v>
      </c>
      <c r="B94" s="1"/>
      <c r="C94" s="1"/>
      <c r="D94" s="1"/>
      <c r="E94" s="1"/>
      <c r="F94" s="1"/>
      <c r="G94" s="1"/>
      <c r="H94" s="15"/>
    </row>
    <row r="95" spans="1:10" x14ac:dyDescent="0.3">
      <c r="A95" s="34" t="s">
        <v>83</v>
      </c>
      <c r="B95" s="1"/>
      <c r="C95" s="1"/>
      <c r="D95" s="1"/>
      <c r="E95" s="1"/>
      <c r="F95" s="1"/>
      <c r="G95" s="1"/>
      <c r="H95" s="89">
        <v>1121541.96</v>
      </c>
      <c r="J95" s="37"/>
    </row>
    <row r="96" spans="1:10" x14ac:dyDescent="0.3">
      <c r="A96" s="34" t="s">
        <v>84</v>
      </c>
      <c r="B96" s="1"/>
      <c r="C96" s="1"/>
      <c r="D96" s="1"/>
      <c r="E96" s="1"/>
      <c r="F96" s="1"/>
      <c r="G96" s="1"/>
      <c r="H96" s="89">
        <v>1121541.96</v>
      </c>
      <c r="J96" s="37"/>
    </row>
    <row r="97" spans="1:10" x14ac:dyDescent="0.3">
      <c r="A97" s="34" t="s">
        <v>85</v>
      </c>
      <c r="B97" s="1"/>
      <c r="C97" s="1"/>
      <c r="D97" s="1"/>
      <c r="E97" s="1"/>
      <c r="F97" s="1"/>
      <c r="G97" s="1"/>
      <c r="H97" s="93">
        <v>0</v>
      </c>
      <c r="J97" s="37"/>
    </row>
    <row r="98" spans="1:10" x14ac:dyDescent="0.3">
      <c r="A98" s="34" t="s">
        <v>86</v>
      </c>
      <c r="B98" s="1"/>
      <c r="C98" s="1"/>
      <c r="D98" s="1"/>
      <c r="E98" s="1"/>
      <c r="F98" s="1"/>
      <c r="G98" s="1"/>
      <c r="H98" s="94">
        <v>3303030.83</v>
      </c>
      <c r="I98" s="37"/>
      <c r="J98" s="37"/>
    </row>
    <row r="99" spans="1:10" x14ac:dyDescent="0.3">
      <c r="A99" s="81"/>
      <c r="B99" s="1"/>
      <c r="C99" s="1"/>
      <c r="D99" s="1"/>
      <c r="E99" s="1"/>
      <c r="F99" s="1"/>
      <c r="G99" s="1"/>
      <c r="H99" s="1"/>
    </row>
    <row r="100" spans="1:10" x14ac:dyDescent="0.3">
      <c r="A100" s="46" t="s">
        <v>87</v>
      </c>
      <c r="B100" s="1"/>
      <c r="C100" s="1"/>
      <c r="D100" s="1"/>
      <c r="E100" s="1"/>
      <c r="F100" s="1"/>
      <c r="G100" s="1"/>
      <c r="H100" s="1"/>
    </row>
    <row r="101" spans="1:10" x14ac:dyDescent="0.3">
      <c r="A101" s="95" t="s">
        <v>88</v>
      </c>
      <c r="B101" s="1"/>
      <c r="C101" s="1"/>
      <c r="D101" s="1"/>
      <c r="E101" s="1"/>
      <c r="F101" s="1"/>
      <c r="G101" s="1"/>
      <c r="H101" s="1"/>
    </row>
    <row r="102" spans="1:10" x14ac:dyDescent="0.3">
      <c r="A102" s="96" t="s">
        <v>89</v>
      </c>
      <c r="B102" s="1"/>
      <c r="C102" s="1"/>
      <c r="D102" s="1"/>
      <c r="E102" s="1"/>
      <c r="F102" s="1"/>
      <c r="G102" s="1"/>
      <c r="H102" s="89">
        <v>0</v>
      </c>
      <c r="J102" s="37"/>
    </row>
    <row r="103" spans="1:10" x14ac:dyDescent="0.3">
      <c r="A103" s="96" t="s">
        <v>90</v>
      </c>
      <c r="B103" s="1"/>
      <c r="C103" s="1"/>
      <c r="D103" s="1"/>
      <c r="E103" s="1"/>
      <c r="F103" s="1"/>
      <c r="G103" s="1"/>
      <c r="H103" s="89">
        <v>0</v>
      </c>
      <c r="J103" s="37"/>
    </row>
    <row r="104" spans="1:10" x14ac:dyDescent="0.3">
      <c r="A104" s="96" t="s">
        <v>91</v>
      </c>
      <c r="B104" s="1"/>
      <c r="C104" s="1"/>
      <c r="D104" s="1"/>
      <c r="E104" s="1"/>
      <c r="F104" s="1"/>
      <c r="G104" s="1"/>
      <c r="H104" s="89">
        <v>33171.43</v>
      </c>
      <c r="J104" s="37"/>
    </row>
    <row r="105" spans="1:10" x14ac:dyDescent="0.3">
      <c r="A105" s="96"/>
      <c r="B105" s="1"/>
      <c r="C105" s="1"/>
      <c r="D105" s="1"/>
      <c r="E105" s="1"/>
      <c r="F105" s="1"/>
      <c r="G105" s="1"/>
      <c r="H105" s="89"/>
    </row>
    <row r="106" spans="1:10" x14ac:dyDescent="0.3">
      <c r="A106" s="96" t="s">
        <v>92</v>
      </c>
      <c r="B106" s="1"/>
      <c r="C106" s="1"/>
      <c r="D106" s="1"/>
      <c r="E106" s="1"/>
      <c r="F106" s="1"/>
      <c r="G106" s="1"/>
      <c r="H106" s="89">
        <v>33171.43</v>
      </c>
      <c r="J106" s="37"/>
    </row>
    <row r="107" spans="1:10" x14ac:dyDescent="0.3">
      <c r="A107" s="96" t="s">
        <v>93</v>
      </c>
      <c r="B107" s="1"/>
      <c r="C107" s="1"/>
      <c r="D107" s="1"/>
      <c r="E107" s="1"/>
      <c r="F107" s="1"/>
      <c r="G107" s="1"/>
      <c r="H107" s="97">
        <v>0</v>
      </c>
      <c r="J107" s="37"/>
    </row>
    <row r="108" spans="1:10" x14ac:dyDescent="0.3">
      <c r="A108" s="15"/>
      <c r="B108" s="1"/>
      <c r="C108" s="1"/>
      <c r="D108" s="1"/>
      <c r="E108" s="1"/>
      <c r="F108" s="1"/>
      <c r="G108" s="1"/>
      <c r="H108" s="1"/>
    </row>
    <row r="109" spans="1:10" x14ac:dyDescent="0.3">
      <c r="A109" s="95" t="s">
        <v>94</v>
      </c>
      <c r="B109" s="1"/>
      <c r="C109" s="1"/>
      <c r="D109" s="1"/>
      <c r="E109" s="1"/>
      <c r="F109" s="1"/>
      <c r="G109" s="1"/>
      <c r="H109" s="1"/>
    </row>
    <row r="110" spans="1:10" x14ac:dyDescent="0.3">
      <c r="A110" s="96" t="s">
        <v>95</v>
      </c>
      <c r="B110" s="1"/>
      <c r="C110" s="1"/>
      <c r="D110" s="1"/>
      <c r="E110" s="1"/>
      <c r="F110" s="1"/>
      <c r="G110" s="1"/>
      <c r="H110" s="89">
        <v>0</v>
      </c>
      <c r="J110" s="37"/>
    </row>
    <row r="111" spans="1:10" x14ac:dyDescent="0.3">
      <c r="A111" s="96" t="s">
        <v>96</v>
      </c>
      <c r="B111" s="1"/>
      <c r="C111" s="1"/>
      <c r="D111" s="1"/>
      <c r="E111" s="1"/>
      <c r="F111" s="1"/>
      <c r="G111" s="1"/>
      <c r="H111" s="89">
        <v>0</v>
      </c>
      <c r="J111" s="37"/>
    </row>
    <row r="112" spans="1:10" x14ac:dyDescent="0.3">
      <c r="A112" s="96" t="s">
        <v>97</v>
      </c>
      <c r="B112" s="1"/>
      <c r="C112" s="1"/>
      <c r="D112" s="1"/>
      <c r="E112" s="1"/>
      <c r="F112" s="1"/>
      <c r="G112" s="1"/>
      <c r="H112" s="89">
        <v>1196916.67</v>
      </c>
      <c r="J112" s="37"/>
    </row>
    <row r="113" spans="1:10" x14ac:dyDescent="0.3">
      <c r="A113" s="96"/>
      <c r="B113" s="1"/>
      <c r="C113" s="1"/>
      <c r="D113" s="1"/>
      <c r="E113" s="1"/>
      <c r="F113" s="1"/>
      <c r="G113" s="1"/>
      <c r="H113" s="89"/>
    </row>
    <row r="114" spans="1:10" x14ac:dyDescent="0.3">
      <c r="A114" s="96" t="s">
        <v>98</v>
      </c>
      <c r="B114" s="1"/>
      <c r="C114" s="1"/>
      <c r="D114" s="1"/>
      <c r="E114" s="1"/>
      <c r="F114" s="1"/>
      <c r="G114" s="1"/>
      <c r="H114" s="89">
        <v>1196916.67</v>
      </c>
      <c r="J114" s="37"/>
    </row>
    <row r="115" spans="1:10" x14ac:dyDescent="0.3">
      <c r="A115" s="96" t="s">
        <v>99</v>
      </c>
      <c r="B115" s="1"/>
      <c r="C115" s="1"/>
      <c r="D115" s="1"/>
      <c r="E115" s="1"/>
      <c r="F115" s="1"/>
      <c r="G115" s="1"/>
      <c r="H115" s="97">
        <v>0</v>
      </c>
      <c r="J115" s="37"/>
    </row>
    <row r="116" spans="1:10" x14ac:dyDescent="0.3">
      <c r="A116" s="96"/>
      <c r="B116" s="1"/>
      <c r="C116" s="1"/>
      <c r="D116" s="1"/>
      <c r="E116" s="1"/>
      <c r="F116" s="1"/>
      <c r="G116" s="1"/>
      <c r="H116" s="1"/>
    </row>
    <row r="117" spans="1:10" x14ac:dyDescent="0.3">
      <c r="A117" s="95" t="s">
        <v>100</v>
      </c>
      <c r="B117" s="1"/>
      <c r="C117" s="1"/>
      <c r="D117" s="1"/>
      <c r="E117" s="1"/>
      <c r="F117" s="1"/>
      <c r="G117" s="1"/>
      <c r="H117" s="1"/>
    </row>
    <row r="118" spans="1:10" x14ac:dyDescent="0.3">
      <c r="A118" s="96" t="s">
        <v>101</v>
      </c>
      <c r="B118" s="1"/>
      <c r="C118" s="1"/>
      <c r="D118" s="1"/>
      <c r="E118" s="1"/>
      <c r="F118" s="1"/>
      <c r="G118" s="1"/>
      <c r="H118" s="89">
        <v>0</v>
      </c>
      <c r="J118" s="37"/>
    </row>
    <row r="119" spans="1:10" x14ac:dyDescent="0.3">
      <c r="A119" s="96" t="s">
        <v>102</v>
      </c>
      <c r="B119" s="1"/>
      <c r="C119" s="1"/>
      <c r="D119" s="1"/>
      <c r="E119" s="1"/>
      <c r="F119" s="1"/>
      <c r="G119" s="1"/>
      <c r="H119" s="89">
        <v>0</v>
      </c>
      <c r="J119" s="37"/>
    </row>
    <row r="120" spans="1:10" x14ac:dyDescent="0.3">
      <c r="A120" s="96" t="s">
        <v>103</v>
      </c>
      <c r="B120" s="1"/>
      <c r="C120" s="1"/>
      <c r="D120" s="1"/>
      <c r="E120" s="1"/>
      <c r="F120" s="1"/>
      <c r="G120" s="1"/>
      <c r="H120" s="89">
        <v>0</v>
      </c>
      <c r="J120" s="37"/>
    </row>
    <row r="121" spans="1:10" x14ac:dyDescent="0.3">
      <c r="A121" s="96"/>
      <c r="B121" s="1"/>
      <c r="C121" s="1"/>
      <c r="D121" s="1"/>
      <c r="E121" s="1"/>
      <c r="F121" s="1"/>
      <c r="G121" s="1"/>
      <c r="H121" s="89"/>
    </row>
    <row r="122" spans="1:10" x14ac:dyDescent="0.3">
      <c r="A122" s="96" t="s">
        <v>104</v>
      </c>
      <c r="B122" s="1"/>
      <c r="C122" s="1"/>
      <c r="D122" s="1"/>
      <c r="E122" s="1"/>
      <c r="F122" s="1"/>
      <c r="G122" s="1"/>
      <c r="H122" s="89">
        <v>0</v>
      </c>
      <c r="J122" s="37"/>
    </row>
    <row r="123" spans="1:10" x14ac:dyDescent="0.3">
      <c r="A123" s="96" t="s">
        <v>105</v>
      </c>
      <c r="B123" s="1"/>
      <c r="C123" s="1"/>
      <c r="D123" s="1"/>
      <c r="E123" s="1"/>
      <c r="F123" s="1"/>
      <c r="G123" s="1"/>
      <c r="H123" s="97">
        <v>0</v>
      </c>
      <c r="J123" s="37"/>
    </row>
    <row r="124" spans="1:10" x14ac:dyDescent="0.3">
      <c r="A124" s="96"/>
      <c r="B124" s="1"/>
      <c r="C124" s="1"/>
      <c r="D124" s="1"/>
      <c r="E124" s="1"/>
      <c r="F124" s="1"/>
      <c r="G124" s="1"/>
      <c r="H124" s="1"/>
    </row>
    <row r="125" spans="1:10" x14ac:dyDescent="0.3">
      <c r="A125" s="95" t="s">
        <v>106</v>
      </c>
      <c r="B125" s="1"/>
      <c r="C125" s="1"/>
      <c r="D125" s="1"/>
      <c r="E125" s="1"/>
      <c r="F125" s="1"/>
      <c r="G125" s="1"/>
      <c r="H125" s="31"/>
    </row>
    <row r="126" spans="1:10" x14ac:dyDescent="0.3">
      <c r="A126" s="96" t="s">
        <v>107</v>
      </c>
      <c r="B126" s="1"/>
      <c r="C126" s="1"/>
      <c r="D126" s="1"/>
      <c r="E126" s="1"/>
      <c r="F126" s="1"/>
      <c r="G126" s="1"/>
      <c r="H126" s="89">
        <v>0</v>
      </c>
      <c r="J126" s="37"/>
    </row>
    <row r="127" spans="1:10" x14ac:dyDescent="0.3">
      <c r="A127" s="96" t="s">
        <v>108</v>
      </c>
      <c r="B127" s="1"/>
      <c r="C127" s="1"/>
      <c r="D127" s="1"/>
      <c r="E127" s="1"/>
      <c r="F127" s="1"/>
      <c r="G127" s="1"/>
      <c r="H127" s="89">
        <v>0</v>
      </c>
      <c r="J127" s="37"/>
    </row>
    <row r="128" spans="1:10" x14ac:dyDescent="0.3">
      <c r="A128" s="96" t="s">
        <v>109</v>
      </c>
      <c r="B128" s="1"/>
      <c r="C128" s="1"/>
      <c r="D128" s="1"/>
      <c r="E128" s="1"/>
      <c r="F128" s="1"/>
      <c r="G128" s="1"/>
      <c r="H128" s="89">
        <v>1005100</v>
      </c>
      <c r="J128" s="37"/>
    </row>
    <row r="129" spans="1:10" x14ac:dyDescent="0.3">
      <c r="A129" s="96"/>
      <c r="B129" s="1"/>
      <c r="C129" s="1"/>
      <c r="D129" s="1"/>
      <c r="E129" s="1"/>
      <c r="F129" s="1"/>
      <c r="G129" s="1"/>
      <c r="H129" s="89"/>
    </row>
    <row r="130" spans="1:10" x14ac:dyDescent="0.3">
      <c r="A130" s="96" t="s">
        <v>110</v>
      </c>
      <c r="B130" s="1"/>
      <c r="C130" s="1"/>
      <c r="D130" s="1"/>
      <c r="E130" s="1"/>
      <c r="F130" s="1"/>
      <c r="G130" s="1"/>
      <c r="H130" s="89">
        <v>1005100</v>
      </c>
      <c r="J130" s="37"/>
    </row>
    <row r="131" spans="1:10" x14ac:dyDescent="0.3">
      <c r="A131" s="96" t="s">
        <v>111</v>
      </c>
      <c r="B131" s="1"/>
      <c r="C131" s="1"/>
      <c r="D131" s="1"/>
      <c r="E131" s="1"/>
      <c r="F131" s="1"/>
      <c r="G131" s="1"/>
      <c r="H131" s="97">
        <v>0</v>
      </c>
      <c r="J131" s="37"/>
    </row>
    <row r="132" spans="1:10" x14ac:dyDescent="0.3">
      <c r="A132" s="15"/>
      <c r="B132" s="1"/>
      <c r="C132" s="1"/>
      <c r="D132" s="1"/>
      <c r="E132" s="1"/>
      <c r="F132" s="1"/>
      <c r="G132" s="1"/>
      <c r="H132" s="21" t="s">
        <v>51</v>
      </c>
    </row>
    <row r="133" spans="1:10" x14ac:dyDescent="0.3">
      <c r="A133" s="95" t="s">
        <v>112</v>
      </c>
      <c r="B133" s="1"/>
      <c r="C133" s="1"/>
      <c r="D133" s="1"/>
      <c r="E133" s="1"/>
      <c r="F133" s="1"/>
      <c r="G133" s="1"/>
      <c r="H133" s="1"/>
    </row>
    <row r="134" spans="1:10" x14ac:dyDescent="0.3">
      <c r="A134" s="96" t="s">
        <v>113</v>
      </c>
      <c r="B134" s="1"/>
      <c r="C134" s="1"/>
      <c r="D134" s="1"/>
      <c r="E134" s="1"/>
      <c r="F134" s="1"/>
      <c r="G134" s="1"/>
      <c r="H134" s="89">
        <v>0</v>
      </c>
      <c r="J134" s="37"/>
    </row>
    <row r="135" spans="1:10" x14ac:dyDescent="0.3">
      <c r="A135" s="96" t="s">
        <v>114</v>
      </c>
      <c r="B135" s="1"/>
      <c r="C135" s="1"/>
      <c r="D135" s="1"/>
      <c r="E135" s="1"/>
      <c r="F135" s="1"/>
      <c r="G135" s="1"/>
      <c r="H135" s="89">
        <v>0</v>
      </c>
      <c r="J135" s="37"/>
    </row>
    <row r="136" spans="1:10" x14ac:dyDescent="0.3">
      <c r="A136" s="96" t="s">
        <v>115</v>
      </c>
      <c r="B136" s="1"/>
      <c r="C136" s="1"/>
      <c r="D136" s="1"/>
      <c r="E136" s="1"/>
      <c r="F136" s="1"/>
      <c r="G136" s="1"/>
      <c r="H136" s="89">
        <v>250200</v>
      </c>
      <c r="J136" s="37"/>
    </row>
    <row r="137" spans="1:10" x14ac:dyDescent="0.3">
      <c r="A137" s="96"/>
      <c r="B137" s="1"/>
      <c r="C137" s="1"/>
      <c r="D137" s="1"/>
      <c r="E137" s="1"/>
      <c r="F137" s="1"/>
      <c r="G137" s="1"/>
      <c r="H137" s="89"/>
    </row>
    <row r="138" spans="1:10" x14ac:dyDescent="0.3">
      <c r="A138" s="96" t="s">
        <v>116</v>
      </c>
      <c r="B138" s="1"/>
      <c r="C138" s="1"/>
      <c r="D138" s="1"/>
      <c r="E138" s="1"/>
      <c r="F138" s="1"/>
      <c r="G138" s="1"/>
      <c r="H138" s="89">
        <v>250200</v>
      </c>
      <c r="J138" s="37"/>
    </row>
    <row r="139" spans="1:10" x14ac:dyDescent="0.3">
      <c r="A139" s="96" t="s">
        <v>117</v>
      </c>
      <c r="B139" s="1"/>
      <c r="C139" s="1"/>
      <c r="D139" s="1"/>
      <c r="E139" s="1"/>
      <c r="F139" s="1"/>
      <c r="G139" s="1"/>
      <c r="H139" s="97">
        <v>0</v>
      </c>
      <c r="J139" s="37"/>
    </row>
    <row r="140" spans="1:10" x14ac:dyDescent="0.3">
      <c r="A140" s="95"/>
      <c r="B140" s="1"/>
      <c r="C140" s="1"/>
      <c r="D140" s="1"/>
      <c r="E140" s="1"/>
      <c r="F140" s="1"/>
      <c r="G140" s="1"/>
      <c r="H140" s="1"/>
    </row>
    <row r="141" spans="1:10" x14ac:dyDescent="0.3">
      <c r="A141" s="95" t="s">
        <v>118</v>
      </c>
      <c r="B141" s="1"/>
      <c r="C141" s="1"/>
      <c r="D141" s="1"/>
      <c r="E141" s="1"/>
      <c r="F141" s="1"/>
      <c r="G141" s="1"/>
      <c r="H141" s="1"/>
    </row>
    <row r="142" spans="1:10" x14ac:dyDescent="0.3">
      <c r="A142" s="96" t="s">
        <v>119</v>
      </c>
      <c r="B142" s="1"/>
      <c r="C142" s="1"/>
      <c r="D142" s="1"/>
      <c r="E142" s="1"/>
      <c r="F142" s="1"/>
      <c r="G142" s="1"/>
      <c r="H142" s="31">
        <v>0</v>
      </c>
      <c r="J142" s="37"/>
    </row>
    <row r="143" spans="1:10" x14ac:dyDescent="0.3">
      <c r="A143" s="96" t="s">
        <v>120</v>
      </c>
      <c r="B143" s="1"/>
      <c r="C143" s="1"/>
      <c r="D143" s="1"/>
      <c r="E143" s="1"/>
      <c r="F143" s="1"/>
      <c r="G143" s="1"/>
      <c r="H143" s="31">
        <v>0</v>
      </c>
      <c r="J143" s="37"/>
    </row>
    <row r="144" spans="1:10" x14ac:dyDescent="0.3">
      <c r="A144" s="96" t="s">
        <v>121</v>
      </c>
      <c r="B144" s="1"/>
      <c r="C144" s="1"/>
      <c r="D144" s="1"/>
      <c r="E144" s="1"/>
      <c r="F144" s="1"/>
      <c r="G144" s="1"/>
      <c r="H144" s="31">
        <v>0</v>
      </c>
      <c r="J144" s="37"/>
    </row>
    <row r="145" spans="1:10" x14ac:dyDescent="0.3">
      <c r="A145" s="96"/>
      <c r="B145" s="1"/>
      <c r="C145" s="1"/>
      <c r="D145" s="1"/>
      <c r="E145" s="1"/>
      <c r="F145" s="1"/>
      <c r="G145" s="1"/>
      <c r="H145" s="31"/>
    </row>
    <row r="146" spans="1:10" x14ac:dyDescent="0.3">
      <c r="A146" s="96" t="s">
        <v>122</v>
      </c>
      <c r="B146" s="1"/>
      <c r="C146" s="1"/>
      <c r="D146" s="1"/>
      <c r="E146" s="1"/>
      <c r="F146" s="1"/>
      <c r="G146" s="1"/>
      <c r="H146" s="31">
        <v>0</v>
      </c>
      <c r="J146" s="37"/>
    </row>
    <row r="147" spans="1:10" x14ac:dyDescent="0.3">
      <c r="A147" s="96" t="s">
        <v>123</v>
      </c>
      <c r="B147" s="1"/>
      <c r="C147" s="1"/>
      <c r="D147" s="1"/>
      <c r="E147" s="1"/>
      <c r="F147" s="1"/>
      <c r="G147" s="1"/>
      <c r="H147" s="31">
        <v>0</v>
      </c>
      <c r="J147" s="37"/>
    </row>
    <row r="148" spans="1:10" x14ac:dyDescent="0.3">
      <c r="A148" s="15"/>
      <c r="B148" s="1"/>
      <c r="C148" s="1"/>
      <c r="D148" s="1"/>
      <c r="E148" s="1"/>
      <c r="F148" s="1"/>
      <c r="G148" s="1"/>
      <c r="H148" s="21" t="s">
        <v>51</v>
      </c>
    </row>
    <row r="149" spans="1:10" x14ac:dyDescent="0.3">
      <c r="A149" s="95" t="s">
        <v>124</v>
      </c>
      <c r="B149" s="1"/>
      <c r="C149" s="1"/>
      <c r="D149" s="1"/>
      <c r="E149" s="1"/>
      <c r="F149" s="1"/>
      <c r="G149" s="1"/>
      <c r="H149" s="1"/>
    </row>
    <row r="150" spans="1:10" x14ac:dyDescent="0.3">
      <c r="A150" s="96" t="s">
        <v>125</v>
      </c>
      <c r="B150" s="1"/>
      <c r="C150" s="1"/>
      <c r="D150" s="1"/>
      <c r="E150" s="1"/>
      <c r="F150" s="1"/>
      <c r="G150" s="1"/>
      <c r="H150" s="98">
        <v>2485388.0999999996</v>
      </c>
      <c r="J150" s="37"/>
    </row>
    <row r="151" spans="1:10" x14ac:dyDescent="0.3">
      <c r="A151" s="96" t="s">
        <v>126</v>
      </c>
      <c r="B151" s="1"/>
      <c r="C151" s="1"/>
      <c r="D151" s="1"/>
      <c r="E151" s="1"/>
      <c r="F151" s="1"/>
      <c r="G151" s="1"/>
      <c r="H151" s="94">
        <v>2485388.0999999996</v>
      </c>
      <c r="J151" s="37"/>
    </row>
    <row r="152" spans="1:10" x14ac:dyDescent="0.3">
      <c r="A152" s="96" t="s">
        <v>127</v>
      </c>
      <c r="B152" s="1"/>
      <c r="C152" s="1"/>
      <c r="D152" s="1"/>
      <c r="E152" s="1"/>
      <c r="F152" s="1"/>
      <c r="G152" s="1"/>
      <c r="H152" s="94">
        <v>0</v>
      </c>
      <c r="J152" s="37"/>
    </row>
    <row r="153" spans="1:10" x14ac:dyDescent="0.3">
      <c r="A153" s="96" t="s">
        <v>128</v>
      </c>
      <c r="B153" s="1"/>
      <c r="C153" s="1"/>
      <c r="D153" s="1"/>
      <c r="E153" s="1"/>
      <c r="F153" s="1"/>
      <c r="G153" s="1"/>
      <c r="H153" s="94">
        <v>0</v>
      </c>
      <c r="J153" s="37"/>
    </row>
    <row r="154" spans="1:10" x14ac:dyDescent="0.3">
      <c r="A154" s="15"/>
      <c r="B154" s="1"/>
      <c r="C154" s="1"/>
      <c r="D154" s="1"/>
      <c r="E154" s="1"/>
      <c r="F154" s="1"/>
      <c r="G154" s="1"/>
      <c r="H154" s="1"/>
    </row>
    <row r="155" spans="1:10" x14ac:dyDescent="0.3">
      <c r="A155" s="46" t="s">
        <v>129</v>
      </c>
      <c r="B155" s="1"/>
      <c r="C155" s="1"/>
      <c r="D155" s="1"/>
      <c r="E155" s="1"/>
      <c r="F155" s="21"/>
      <c r="G155" s="1"/>
      <c r="H155" s="21">
        <v>36347091.100000001</v>
      </c>
      <c r="J155" s="37"/>
    </row>
    <row r="156" spans="1:10" x14ac:dyDescent="0.3">
      <c r="A156" s="34"/>
      <c r="B156" s="1"/>
      <c r="C156" s="1"/>
      <c r="D156" s="1"/>
      <c r="E156" s="1"/>
      <c r="F156" s="1"/>
      <c r="G156" s="1"/>
      <c r="H156" s="1"/>
    </row>
    <row r="157" spans="1:10" x14ac:dyDescent="0.3">
      <c r="A157" s="34" t="s">
        <v>130</v>
      </c>
      <c r="B157" s="1"/>
      <c r="C157" s="1"/>
      <c r="D157" s="1"/>
      <c r="E157" s="1"/>
      <c r="F157" s="1"/>
      <c r="G157" s="1"/>
      <c r="H157" s="1"/>
    </row>
    <row r="158" spans="1:10" x14ac:dyDescent="0.3">
      <c r="A158" s="99" t="s">
        <v>131</v>
      </c>
      <c r="B158" s="1"/>
      <c r="C158" s="1"/>
      <c r="D158" s="1"/>
      <c r="E158" s="1"/>
      <c r="F158" s="1"/>
      <c r="G158" s="1"/>
      <c r="H158" s="94">
        <v>30623617.249999944</v>
      </c>
      <c r="J158" s="37"/>
    </row>
    <row r="159" spans="1:10" x14ac:dyDescent="0.3">
      <c r="A159" s="46"/>
      <c r="B159" s="1"/>
      <c r="C159" s="1"/>
      <c r="D159" s="1"/>
      <c r="E159" s="1"/>
      <c r="F159" s="1"/>
      <c r="G159" s="1"/>
      <c r="H159" s="15"/>
    </row>
    <row r="160" spans="1:10" x14ac:dyDescent="0.3">
      <c r="A160" s="34" t="s">
        <v>132</v>
      </c>
      <c r="B160" s="1"/>
      <c r="C160" s="1"/>
      <c r="D160" s="1"/>
      <c r="E160" s="1"/>
      <c r="F160" s="1"/>
      <c r="G160" s="1"/>
      <c r="H160" s="89">
        <v>0</v>
      </c>
      <c r="J160" s="37"/>
    </row>
    <row r="161" spans="1:10" x14ac:dyDescent="0.3">
      <c r="A161" s="34" t="s">
        <v>133</v>
      </c>
      <c r="B161" s="1"/>
      <c r="C161" s="1"/>
      <c r="D161" s="1"/>
      <c r="E161" s="1"/>
      <c r="F161" s="1"/>
      <c r="G161" s="1"/>
      <c r="H161" s="89">
        <v>30623617.249999944</v>
      </c>
      <c r="I161" s="37"/>
      <c r="J161" s="37"/>
    </row>
    <row r="162" spans="1:10" x14ac:dyDescent="0.3">
      <c r="A162" s="34" t="s">
        <v>134</v>
      </c>
      <c r="B162" s="1"/>
      <c r="C162" s="1"/>
      <c r="D162" s="1"/>
      <c r="E162" s="1"/>
      <c r="F162" s="1"/>
      <c r="G162" s="1"/>
      <c r="H162" s="94">
        <v>0</v>
      </c>
      <c r="J162" s="37"/>
    </row>
    <row r="163" spans="1:10" x14ac:dyDescent="0.3">
      <c r="A163" s="34"/>
      <c r="B163" s="1"/>
      <c r="C163" s="1"/>
      <c r="D163" s="1"/>
      <c r="E163" s="1"/>
      <c r="F163" s="1"/>
      <c r="G163" s="1"/>
      <c r="H163" s="21" t="s">
        <v>51</v>
      </c>
    </row>
    <row r="164" spans="1:10" x14ac:dyDescent="0.3">
      <c r="A164" s="34"/>
      <c r="B164" s="1"/>
      <c r="C164" s="1"/>
      <c r="D164" s="1"/>
      <c r="E164" s="1"/>
      <c r="F164" s="1"/>
      <c r="G164" s="1"/>
      <c r="H164" s="21" t="s">
        <v>51</v>
      </c>
    </row>
    <row r="165" spans="1:10" x14ac:dyDescent="0.3">
      <c r="A165" s="46" t="s">
        <v>135</v>
      </c>
      <c r="B165" s="1"/>
      <c r="C165" s="1"/>
      <c r="D165" s="1"/>
      <c r="E165" s="1"/>
      <c r="F165" s="1"/>
      <c r="G165" s="1"/>
      <c r="H165" s="94">
        <v>0</v>
      </c>
      <c r="J165" s="37"/>
    </row>
    <row r="166" spans="1:10" x14ac:dyDescent="0.3">
      <c r="A166" s="46"/>
      <c r="B166" s="1"/>
      <c r="C166" s="1"/>
      <c r="D166" s="1"/>
      <c r="E166" s="1"/>
      <c r="F166" s="1"/>
      <c r="G166" s="1"/>
      <c r="H166" s="15"/>
    </row>
    <row r="167" spans="1:10" x14ac:dyDescent="0.3">
      <c r="A167" s="34" t="s">
        <v>136</v>
      </c>
      <c r="B167" s="1"/>
      <c r="C167" s="1"/>
      <c r="D167" s="1"/>
      <c r="E167" s="1"/>
      <c r="F167" s="1"/>
      <c r="G167" s="1"/>
      <c r="H167" s="89">
        <v>0</v>
      </c>
      <c r="J167" s="37"/>
    </row>
    <row r="168" spans="1:10" x14ac:dyDescent="0.3">
      <c r="A168" s="34" t="s">
        <v>137</v>
      </c>
      <c r="B168" s="1"/>
      <c r="C168" s="1"/>
      <c r="D168" s="1"/>
      <c r="E168" s="1"/>
      <c r="F168" s="1"/>
      <c r="G168" s="1"/>
      <c r="H168" s="94">
        <v>0</v>
      </c>
      <c r="J168" s="37"/>
    </row>
    <row r="169" spans="1:10" x14ac:dyDescent="0.3">
      <c r="A169" s="34" t="s">
        <v>138</v>
      </c>
      <c r="B169" s="1"/>
      <c r="C169" s="1"/>
      <c r="D169" s="1"/>
      <c r="E169" s="1"/>
      <c r="F169" s="1"/>
      <c r="G169" s="1"/>
      <c r="H169" s="94">
        <v>0</v>
      </c>
      <c r="J169" s="37"/>
    </row>
    <row r="170" spans="1:10" x14ac:dyDescent="0.3">
      <c r="A170" s="34"/>
      <c r="B170" s="1"/>
      <c r="C170" s="1"/>
      <c r="D170" s="1"/>
      <c r="E170" s="1"/>
      <c r="F170" s="1"/>
      <c r="G170" s="1"/>
      <c r="H170" s="21" t="s">
        <v>51</v>
      </c>
    </row>
    <row r="171" spans="1:10" x14ac:dyDescent="0.3">
      <c r="A171" s="46" t="s">
        <v>139</v>
      </c>
      <c r="B171" s="1"/>
      <c r="C171" s="1"/>
      <c r="D171" s="1"/>
      <c r="E171" s="1"/>
      <c r="F171" s="21"/>
      <c r="G171" s="1"/>
      <c r="H171" s="94">
        <v>5723473.8499999996</v>
      </c>
      <c r="I171" s="100"/>
      <c r="J171" s="37"/>
    </row>
    <row r="172" spans="1:10" x14ac:dyDescent="0.3">
      <c r="A172" s="89"/>
      <c r="B172" s="31"/>
      <c r="C172" s="31"/>
      <c r="D172" s="31"/>
      <c r="E172" s="31"/>
      <c r="F172" s="31"/>
      <c r="G172" s="1"/>
      <c r="H172" s="31"/>
    </row>
    <row r="173" spans="1:10" x14ac:dyDescent="0.3">
      <c r="A173" s="81"/>
      <c r="B173" s="1"/>
      <c r="C173" s="2"/>
      <c r="D173" s="3"/>
      <c r="E173" s="1"/>
      <c r="F173" s="1"/>
      <c r="G173" s="1"/>
      <c r="H173" s="1"/>
    </row>
    <row r="174" spans="1:10" x14ac:dyDescent="0.3">
      <c r="A174" s="81"/>
      <c r="B174" s="1"/>
      <c r="C174" s="2"/>
      <c r="D174" s="3"/>
      <c r="E174" s="1"/>
      <c r="F174" s="1"/>
      <c r="G174" s="1"/>
      <c r="H174" s="1"/>
    </row>
    <row r="175" spans="1:10" x14ac:dyDescent="0.3">
      <c r="A175" s="81"/>
      <c r="B175" s="1"/>
      <c r="C175" s="2"/>
      <c r="D175" s="3"/>
      <c r="E175" s="1"/>
      <c r="F175" s="1"/>
      <c r="G175" s="1"/>
      <c r="H175" s="1"/>
    </row>
    <row r="176" spans="1:10" x14ac:dyDescent="0.3">
      <c r="A176" s="81"/>
      <c r="B176" s="1"/>
      <c r="C176" s="2"/>
      <c r="D176" s="3"/>
      <c r="E176" s="1"/>
      <c r="F176" s="1"/>
      <c r="G176" s="1"/>
      <c r="H176" s="1"/>
    </row>
    <row r="177" spans="1:10" x14ac:dyDescent="0.3">
      <c r="A177" s="15" t="s">
        <v>140</v>
      </c>
      <c r="B177" s="1"/>
      <c r="C177" s="2"/>
      <c r="D177" s="3"/>
      <c r="E177" s="1"/>
      <c r="F177" s="1"/>
      <c r="G177" s="1"/>
      <c r="H177" s="1"/>
    </row>
    <row r="178" spans="1:10" x14ac:dyDescent="0.3">
      <c r="A178" s="15"/>
      <c r="B178" s="1"/>
      <c r="C178" s="2"/>
      <c r="D178" s="3"/>
      <c r="E178" s="1"/>
      <c r="F178" s="1"/>
      <c r="G178" s="1"/>
      <c r="H178" s="1"/>
    </row>
    <row r="179" spans="1:10" x14ac:dyDescent="0.3">
      <c r="A179" s="46" t="s">
        <v>141</v>
      </c>
      <c r="B179" s="1"/>
      <c r="C179" s="2"/>
      <c r="D179" s="3"/>
      <c r="E179" s="1"/>
      <c r="F179" s="1"/>
      <c r="G179" s="1" t="s">
        <v>51</v>
      </c>
      <c r="H179" s="94">
        <v>7530137.7000000002</v>
      </c>
      <c r="J179" s="37"/>
    </row>
    <row r="180" spans="1:10" x14ac:dyDescent="0.3">
      <c r="A180" s="46" t="s">
        <v>142</v>
      </c>
      <c r="B180" s="1"/>
      <c r="C180" s="2"/>
      <c r="D180" s="3"/>
      <c r="E180" s="1"/>
      <c r="F180" s="1"/>
      <c r="G180" s="1"/>
      <c r="H180" s="89">
        <v>7530137.7000000002</v>
      </c>
      <c r="J180" s="37"/>
    </row>
    <row r="181" spans="1:10" x14ac:dyDescent="0.3">
      <c r="A181" s="46" t="s">
        <v>143</v>
      </c>
      <c r="B181" s="1"/>
      <c r="C181" s="2"/>
      <c r="D181" s="3"/>
      <c r="E181" s="1"/>
      <c r="F181" s="1"/>
      <c r="G181" s="1"/>
      <c r="H181" s="76">
        <v>7530137.7000000002</v>
      </c>
      <c r="J181" s="37"/>
    </row>
    <row r="182" spans="1:10" x14ac:dyDescent="0.3">
      <c r="A182" s="46" t="s">
        <v>144</v>
      </c>
      <c r="B182" s="1"/>
      <c r="C182" s="2"/>
      <c r="D182" s="3"/>
      <c r="E182" s="1"/>
      <c r="F182" s="1"/>
      <c r="G182" s="1"/>
      <c r="H182" s="94">
        <v>0</v>
      </c>
      <c r="J182" s="37"/>
    </row>
    <row r="183" spans="1:10" x14ac:dyDescent="0.3">
      <c r="A183" s="46" t="s">
        <v>145</v>
      </c>
      <c r="B183" s="1"/>
      <c r="C183" s="2"/>
      <c r="D183" s="3"/>
      <c r="E183" s="1"/>
      <c r="F183" s="1"/>
      <c r="G183" s="1"/>
      <c r="H183" s="91">
        <v>0</v>
      </c>
      <c r="J183" s="37"/>
    </row>
    <row r="184" spans="1:10" x14ac:dyDescent="0.3">
      <c r="A184" s="46" t="s">
        <v>146</v>
      </c>
      <c r="B184" s="1"/>
      <c r="C184" s="2"/>
      <c r="D184" s="3"/>
      <c r="E184" s="1"/>
      <c r="F184" s="1"/>
      <c r="G184" s="1"/>
      <c r="H184" s="89">
        <v>7530137.7000000002</v>
      </c>
      <c r="J184" s="37"/>
    </row>
    <row r="185" spans="1:10" x14ac:dyDescent="0.3">
      <c r="A185" s="46" t="s">
        <v>147</v>
      </c>
      <c r="B185" s="1"/>
      <c r="C185" s="2"/>
      <c r="D185" s="3"/>
      <c r="E185" s="1"/>
      <c r="F185" s="1"/>
      <c r="G185" s="1"/>
      <c r="H185" s="91">
        <v>0</v>
      </c>
      <c r="J185" s="37"/>
    </row>
    <row r="186" spans="1:10" x14ac:dyDescent="0.3">
      <c r="A186" s="46" t="s">
        <v>148</v>
      </c>
      <c r="B186" s="1"/>
      <c r="C186" s="2"/>
      <c r="D186" s="3"/>
      <c r="E186" s="1"/>
      <c r="F186" s="21"/>
      <c r="G186" s="1"/>
      <c r="H186" s="89">
        <v>5723473.8500000015</v>
      </c>
      <c r="J186" s="37"/>
    </row>
    <row r="187" spans="1:10" x14ac:dyDescent="0.3">
      <c r="A187" s="46" t="s">
        <v>149</v>
      </c>
      <c r="B187" s="1"/>
      <c r="C187" s="2"/>
      <c r="D187" s="3"/>
      <c r="E187" s="1"/>
      <c r="F187" s="21"/>
      <c r="G187" s="1"/>
      <c r="H187" s="94">
        <v>13253611.550000001</v>
      </c>
      <c r="J187" s="37"/>
    </row>
    <row r="188" spans="1:10" x14ac:dyDescent="0.3">
      <c r="A188" s="46" t="s">
        <v>150</v>
      </c>
      <c r="B188" s="1"/>
      <c r="C188" s="2"/>
      <c r="D188" s="3"/>
      <c r="E188" s="1"/>
      <c r="F188" s="21"/>
      <c r="G188" s="1"/>
      <c r="H188" s="94">
        <v>5723473.8500000006</v>
      </c>
      <c r="J188" s="37"/>
    </row>
    <row r="189" spans="1:10" x14ac:dyDescent="0.3">
      <c r="A189" s="46" t="s">
        <v>151</v>
      </c>
      <c r="B189" s="1"/>
      <c r="C189" s="2"/>
      <c r="D189" s="3"/>
      <c r="E189" s="1"/>
      <c r="F189" s="21"/>
      <c r="G189" s="1"/>
      <c r="H189" s="94">
        <v>7530137.7000000002</v>
      </c>
      <c r="J189" s="37"/>
    </row>
    <row r="190" spans="1:10" x14ac:dyDescent="0.3">
      <c r="A190" s="15"/>
      <c r="B190" s="1"/>
      <c r="C190" s="2"/>
      <c r="D190" s="3"/>
      <c r="E190" s="1"/>
      <c r="F190" s="1"/>
      <c r="G190" s="1"/>
      <c r="H190" s="1"/>
    </row>
    <row r="191" spans="1:10" x14ac:dyDescent="0.3">
      <c r="A191" s="15" t="s">
        <v>152</v>
      </c>
      <c r="B191" s="1"/>
      <c r="C191" s="2"/>
      <c r="D191" s="3"/>
      <c r="E191" s="1"/>
      <c r="F191" s="1"/>
      <c r="G191" s="21"/>
      <c r="H191" s="1"/>
    </row>
    <row r="192" spans="1:10" x14ac:dyDescent="0.3">
      <c r="A192" s="15"/>
      <c r="B192" s="1"/>
      <c r="C192" s="2"/>
      <c r="D192" s="3"/>
      <c r="E192" s="1"/>
      <c r="F192" s="1"/>
      <c r="G192" s="1"/>
      <c r="H192" s="1"/>
    </row>
    <row r="193" spans="1:10" ht="14.5" x14ac:dyDescent="0.35">
      <c r="A193" s="46" t="s">
        <v>153</v>
      </c>
      <c r="B193" s="1"/>
      <c r="C193" s="2"/>
      <c r="D193" s="3"/>
      <c r="E193" s="1"/>
      <c r="F193" s="1"/>
      <c r="G193" s="1"/>
      <c r="H193" s="101">
        <v>18.05</v>
      </c>
      <c r="J193" s="48"/>
    </row>
    <row r="194" spans="1:10" ht="16.5" x14ac:dyDescent="0.35">
      <c r="A194" s="15" t="s">
        <v>154</v>
      </c>
      <c r="B194" s="1"/>
      <c r="C194" s="2"/>
      <c r="D194" s="3"/>
      <c r="E194" s="1"/>
      <c r="F194" s="1"/>
      <c r="H194" s="102">
        <v>0.7295552729136866</v>
      </c>
      <c r="I194" s="103"/>
      <c r="J194" s="48"/>
    </row>
    <row r="195" spans="1:10" ht="16.5" x14ac:dyDescent="0.35">
      <c r="A195" s="15" t="s">
        <v>155</v>
      </c>
      <c r="B195" s="1"/>
      <c r="C195" s="2"/>
      <c r="D195" s="3"/>
      <c r="E195" s="1"/>
      <c r="F195" s="1"/>
      <c r="H195" s="102">
        <v>0.57482617299488881</v>
      </c>
      <c r="I195" s="103"/>
      <c r="J195" s="48"/>
    </row>
    <row r="196" spans="1:10" x14ac:dyDescent="0.3">
      <c r="A196" s="15"/>
      <c r="B196" s="1"/>
      <c r="C196" s="2"/>
      <c r="D196" s="3"/>
      <c r="E196" s="1"/>
      <c r="F196" s="1"/>
      <c r="H196" s="104"/>
    </row>
    <row r="197" spans="1:10" x14ac:dyDescent="0.3">
      <c r="A197" s="15"/>
      <c r="B197" s="1"/>
      <c r="C197" s="2"/>
      <c r="D197" s="3"/>
      <c r="E197" s="1"/>
      <c r="F197" s="1"/>
      <c r="G197" s="105" t="s">
        <v>156</v>
      </c>
      <c r="H197" s="105" t="s">
        <v>157</v>
      </c>
    </row>
    <row r="198" spans="1:10" x14ac:dyDescent="0.3">
      <c r="A198" s="46" t="s">
        <v>158</v>
      </c>
      <c r="B198" s="1"/>
      <c r="C198" s="2"/>
      <c r="D198" s="3"/>
      <c r="E198" s="21"/>
      <c r="F198" s="1"/>
      <c r="G198" s="101">
        <v>2665232.91</v>
      </c>
      <c r="H198" s="1"/>
    </row>
    <row r="199" spans="1:10" x14ac:dyDescent="0.3">
      <c r="A199" s="46" t="s">
        <v>159</v>
      </c>
      <c r="B199" s="1"/>
      <c r="C199" s="2"/>
      <c r="D199" s="3"/>
      <c r="E199" s="21"/>
      <c r="F199" s="1"/>
      <c r="G199" s="94">
        <v>3051131.21</v>
      </c>
      <c r="H199" s="106">
        <v>177</v>
      </c>
    </row>
    <row r="200" spans="1:10" x14ac:dyDescent="0.3">
      <c r="A200" s="46" t="s">
        <v>160</v>
      </c>
      <c r="B200" s="1"/>
      <c r="C200" s="2"/>
      <c r="D200" s="3"/>
      <c r="E200" s="21"/>
      <c r="F200" s="1"/>
      <c r="G200" s="94">
        <v>-385898.29999999981</v>
      </c>
      <c r="H200" s="1"/>
    </row>
    <row r="201" spans="1:10" x14ac:dyDescent="0.3">
      <c r="A201" s="46" t="s">
        <v>161</v>
      </c>
      <c r="B201" s="1"/>
      <c r="C201" s="2"/>
      <c r="D201" s="3"/>
      <c r="E201" s="21"/>
      <c r="F201" s="1"/>
      <c r="G201" s="94">
        <v>1345850346.5599999</v>
      </c>
      <c r="H201" s="1"/>
    </row>
    <row r="202" spans="1:10" x14ac:dyDescent="0.3">
      <c r="A202" s="46" t="s">
        <v>162</v>
      </c>
      <c r="B202" s="1"/>
      <c r="C202" s="2"/>
      <c r="D202" s="3"/>
      <c r="E202" s="21"/>
      <c r="F202" s="1"/>
      <c r="G202" s="107"/>
      <c r="H202" s="1"/>
    </row>
    <row r="203" spans="1:10" x14ac:dyDescent="0.3">
      <c r="A203" s="46" t="s">
        <v>163</v>
      </c>
      <c r="B203" s="1"/>
      <c r="C203" s="2"/>
      <c r="D203" s="3"/>
      <c r="E203" s="21"/>
      <c r="F203" s="1"/>
      <c r="G203" s="107">
        <v>-2.8673195425208884E-4</v>
      </c>
      <c r="H203" s="1"/>
    </row>
    <row r="204" spans="1:10" x14ac:dyDescent="0.3">
      <c r="A204" s="46" t="s">
        <v>164</v>
      </c>
      <c r="B204" s="1"/>
      <c r="C204" s="2"/>
      <c r="D204" s="3"/>
      <c r="E204" s="21"/>
      <c r="F204" s="1"/>
      <c r="G204" s="108">
        <v>-1.216248E-4</v>
      </c>
      <c r="H204" s="1"/>
    </row>
    <row r="205" spans="1:10" x14ac:dyDescent="0.3">
      <c r="A205" s="46" t="s">
        <v>165</v>
      </c>
      <c r="B205" s="1"/>
      <c r="C205" s="2"/>
      <c r="D205" s="3"/>
      <c r="E205" s="21"/>
      <c r="F205" s="1"/>
      <c r="G205" s="108">
        <v>-7.3528099999999998E-5</v>
      </c>
      <c r="H205" s="1"/>
    </row>
    <row r="206" spans="1:10" x14ac:dyDescent="0.3">
      <c r="A206" s="46" t="s">
        <v>166</v>
      </c>
      <c r="B206" s="1"/>
      <c r="C206" s="2"/>
      <c r="D206" s="3"/>
      <c r="E206" s="21"/>
      <c r="F206" s="1"/>
      <c r="G206" s="108">
        <v>-1.504466E-4</v>
      </c>
      <c r="H206" s="1"/>
    </row>
    <row r="207" spans="1:10" x14ac:dyDescent="0.3">
      <c r="A207" s="46"/>
      <c r="B207" s="1"/>
      <c r="C207" s="2"/>
      <c r="D207" s="3"/>
      <c r="E207" s="21"/>
      <c r="F207" s="1"/>
      <c r="G207" s="107"/>
      <c r="H207" s="1"/>
    </row>
    <row r="208" spans="1:10" x14ac:dyDescent="0.3">
      <c r="A208" s="15" t="s">
        <v>167</v>
      </c>
      <c r="B208" s="1"/>
      <c r="C208" s="2"/>
      <c r="D208" s="3"/>
      <c r="E208" s="21"/>
      <c r="F208" s="1"/>
      <c r="G208" s="107">
        <v>5.2905529195902126E-4</v>
      </c>
      <c r="H208" s="76">
        <v>796771.83999999985</v>
      </c>
      <c r="I208" s="37"/>
      <c r="J208" s="37"/>
    </row>
    <row r="209" spans="1:8" x14ac:dyDescent="0.3">
      <c r="A209" s="46"/>
      <c r="B209" s="1"/>
      <c r="C209" s="2"/>
      <c r="D209" s="3"/>
      <c r="E209" s="1"/>
      <c r="F209" s="1"/>
      <c r="G209" s="1"/>
      <c r="H209" s="1"/>
    </row>
    <row r="210" spans="1:8" x14ac:dyDescent="0.3">
      <c r="A210" s="46" t="s">
        <v>168</v>
      </c>
      <c r="B210" s="1"/>
      <c r="C210" s="2"/>
      <c r="D210" s="3"/>
      <c r="E210" s="1"/>
      <c r="F210" s="109" t="s">
        <v>169</v>
      </c>
      <c r="G210" s="110" t="s">
        <v>170</v>
      </c>
      <c r="H210" s="110" t="s">
        <v>62</v>
      </c>
    </row>
    <row r="211" spans="1:8" x14ac:dyDescent="0.3">
      <c r="A211" s="34" t="s">
        <v>171</v>
      </c>
      <c r="B211" s="1"/>
      <c r="C211" s="2"/>
      <c r="D211" s="3"/>
      <c r="E211" s="1"/>
      <c r="F211" s="111">
        <v>4.6658451112714773E-3</v>
      </c>
      <c r="G211" s="101">
        <v>6279529.2599999998</v>
      </c>
      <c r="H211" s="112">
        <v>323</v>
      </c>
    </row>
    <row r="212" spans="1:8" x14ac:dyDescent="0.3">
      <c r="A212" s="34" t="s">
        <v>172</v>
      </c>
      <c r="B212" s="1"/>
      <c r="C212" s="2"/>
      <c r="D212" s="3"/>
      <c r="E212" s="1"/>
      <c r="F212" s="111">
        <v>8.7808094935710979E-4</v>
      </c>
      <c r="G212" s="101">
        <v>1181765.55</v>
      </c>
      <c r="H212" s="112">
        <v>62</v>
      </c>
    </row>
    <row r="213" spans="1:8" x14ac:dyDescent="0.3">
      <c r="A213" s="34" t="s">
        <v>173</v>
      </c>
      <c r="B213" s="1"/>
      <c r="C213" s="2"/>
      <c r="D213" s="3"/>
      <c r="E213" s="1"/>
      <c r="F213" s="111">
        <v>4.6303440170211967E-4</v>
      </c>
      <c r="G213" s="113">
        <v>623175.01</v>
      </c>
      <c r="H213" s="114">
        <v>37</v>
      </c>
    </row>
    <row r="214" spans="1:8" x14ac:dyDescent="0.3">
      <c r="A214" s="34" t="s">
        <v>174</v>
      </c>
      <c r="B214" s="1"/>
      <c r="C214" s="2"/>
      <c r="D214" s="3"/>
      <c r="E214" s="1"/>
      <c r="F214" s="111">
        <v>3.4497119325837445E-5</v>
      </c>
      <c r="G214" s="115">
        <v>46427.96</v>
      </c>
      <c r="H214" s="116">
        <v>2</v>
      </c>
    </row>
    <row r="215" spans="1:8" x14ac:dyDescent="0.3">
      <c r="A215" s="46" t="s">
        <v>175</v>
      </c>
      <c r="B215" s="1"/>
      <c r="C215" s="2"/>
      <c r="D215" s="3"/>
      <c r="E215" s="1"/>
      <c r="F215" s="111">
        <v>6.0069604623307071E-3</v>
      </c>
      <c r="G215" s="98">
        <v>8130897.7799999993</v>
      </c>
      <c r="H215" s="117">
        <v>424</v>
      </c>
    </row>
    <row r="216" spans="1:8" x14ac:dyDescent="0.3">
      <c r="A216" s="46"/>
      <c r="B216" s="1"/>
      <c r="C216" s="2"/>
      <c r="D216" s="3"/>
      <c r="E216" s="1"/>
      <c r="F216" s="1"/>
      <c r="G216" s="98"/>
      <c r="H216" s="118"/>
    </row>
    <row r="217" spans="1:8" x14ac:dyDescent="0.3">
      <c r="A217" s="46" t="s">
        <v>176</v>
      </c>
      <c r="B217" s="1"/>
      <c r="C217" s="2"/>
      <c r="D217" s="3"/>
      <c r="E217" s="1"/>
      <c r="F217" s="1"/>
      <c r="G217" s="119" t="s">
        <v>170</v>
      </c>
      <c r="H217" s="119" t="s">
        <v>62</v>
      </c>
    </row>
    <row r="218" spans="1:8" x14ac:dyDescent="0.3">
      <c r="A218" s="46" t="s">
        <v>163</v>
      </c>
      <c r="B218" s="1"/>
      <c r="C218" s="2"/>
      <c r="D218" s="3"/>
      <c r="E218" s="1"/>
      <c r="F218" s="1"/>
      <c r="G218" s="120">
        <v>1.3756124703850669E-3</v>
      </c>
      <c r="H218" s="121">
        <v>1.4040258007117438E-3</v>
      </c>
    </row>
    <row r="219" spans="1:8" x14ac:dyDescent="0.3">
      <c r="A219" s="46" t="s">
        <v>164</v>
      </c>
      <c r="B219" s="1"/>
      <c r="C219" s="2"/>
      <c r="D219" s="3"/>
      <c r="E219" s="1"/>
      <c r="F219" s="1"/>
      <c r="G219" s="120">
        <v>1.5689174999999999E-3</v>
      </c>
      <c r="H219" s="120">
        <v>1.5588142E-3</v>
      </c>
    </row>
    <row r="220" spans="1:8" x14ac:dyDescent="0.3">
      <c r="A220" s="46" t="s">
        <v>165</v>
      </c>
      <c r="B220" s="1"/>
      <c r="C220" s="2"/>
      <c r="D220" s="3"/>
      <c r="E220" s="1"/>
      <c r="F220" s="1"/>
      <c r="G220" s="120">
        <v>1.8827711999999999E-3</v>
      </c>
      <c r="H220" s="120">
        <v>1.8091857000000001E-3</v>
      </c>
    </row>
    <row r="221" spans="1:8" x14ac:dyDescent="0.3">
      <c r="A221" s="46" t="s">
        <v>166</v>
      </c>
      <c r="B221" s="1"/>
      <c r="C221" s="2"/>
      <c r="D221" s="3"/>
      <c r="E221" s="1"/>
      <c r="F221" s="1"/>
      <c r="G221" s="120">
        <v>1.1105614000000001E-3</v>
      </c>
      <c r="H221" s="120">
        <v>1.1166793999999999E-3</v>
      </c>
    </row>
    <row r="222" spans="1:8" x14ac:dyDescent="0.3">
      <c r="A222" s="46"/>
      <c r="B222" s="1"/>
      <c r="C222" s="2"/>
      <c r="D222" s="3"/>
      <c r="E222" s="1"/>
      <c r="F222" s="1"/>
      <c r="G222" s="122"/>
      <c r="H222" s="120"/>
    </row>
    <row r="223" spans="1:8" x14ac:dyDescent="0.3">
      <c r="A223" s="123" t="s">
        <v>177</v>
      </c>
      <c r="B223" s="1"/>
      <c r="C223" s="2"/>
      <c r="D223" s="3"/>
      <c r="E223" s="1"/>
      <c r="F223" s="1"/>
      <c r="G223" s="124">
        <v>2233077.25</v>
      </c>
      <c r="H223" s="120"/>
    </row>
    <row r="224" spans="1:8" x14ac:dyDescent="0.3">
      <c r="A224" s="123" t="s">
        <v>178</v>
      </c>
      <c r="B224" s="1"/>
      <c r="C224" s="2"/>
      <c r="D224" s="3"/>
      <c r="E224" s="1"/>
      <c r="F224" s="1"/>
      <c r="G224" s="122">
        <v>1.6592314708004173E-3</v>
      </c>
      <c r="H224" s="120"/>
    </row>
    <row r="225" spans="1:10" x14ac:dyDescent="0.3">
      <c r="A225" s="123" t="s">
        <v>179</v>
      </c>
      <c r="B225" s="1"/>
      <c r="C225" s="2"/>
      <c r="D225" s="3"/>
      <c r="E225" s="1"/>
      <c r="F225" s="1"/>
      <c r="G225" s="122">
        <v>4.3999999999999997E-2</v>
      </c>
      <c r="H225" s="120"/>
    </row>
    <row r="226" spans="1:10" x14ac:dyDescent="0.3">
      <c r="A226" s="123" t="s">
        <v>180</v>
      </c>
      <c r="B226" s="1"/>
      <c r="C226" s="2"/>
      <c r="D226" s="3"/>
      <c r="E226" s="1"/>
      <c r="F226" s="1"/>
      <c r="G226" s="125" t="s">
        <v>232</v>
      </c>
      <c r="H226" s="120"/>
    </row>
    <row r="227" spans="1:10" x14ac:dyDescent="0.3">
      <c r="A227" s="46"/>
      <c r="B227" s="1"/>
      <c r="C227" s="2"/>
      <c r="D227" s="3"/>
      <c r="E227" s="1"/>
      <c r="F227" s="1"/>
      <c r="G227" s="120"/>
      <c r="H227" s="1"/>
      <c r="I227" s="37"/>
    </row>
    <row r="228" spans="1:10" x14ac:dyDescent="0.3">
      <c r="A228" s="15" t="s">
        <v>181</v>
      </c>
      <c r="B228" s="1"/>
      <c r="C228" s="2"/>
      <c r="D228" s="3"/>
      <c r="E228" s="1"/>
      <c r="F228" s="1"/>
      <c r="G228" s="105" t="s">
        <v>156</v>
      </c>
      <c r="H228" s="105" t="s">
        <v>157</v>
      </c>
    </row>
    <row r="229" spans="1:10" x14ac:dyDescent="0.3">
      <c r="A229" s="15" t="s">
        <v>182</v>
      </c>
      <c r="B229" s="1"/>
      <c r="C229" s="2"/>
      <c r="D229" s="3"/>
      <c r="E229" s="21"/>
      <c r="F229" s="1"/>
      <c r="G229" s="101">
        <v>2898330.47</v>
      </c>
      <c r="H229" s="126">
        <v>178</v>
      </c>
    </row>
    <row r="230" spans="1:10" x14ac:dyDescent="0.3">
      <c r="A230" s="15" t="s">
        <v>183</v>
      </c>
      <c r="B230" s="1"/>
      <c r="C230" s="2"/>
      <c r="D230" s="3"/>
      <c r="E230" s="21"/>
      <c r="F230" s="1"/>
      <c r="G230" s="115">
        <v>3071575.87</v>
      </c>
      <c r="H230" s="126">
        <v>178</v>
      </c>
    </row>
    <row r="231" spans="1:10" x14ac:dyDescent="0.3">
      <c r="A231" s="15" t="s">
        <v>184</v>
      </c>
      <c r="B231" s="1"/>
      <c r="C231" s="2"/>
      <c r="D231" s="3"/>
      <c r="E231" s="21"/>
      <c r="F231" s="1"/>
      <c r="G231" s="94">
        <v>-173245.39999999991</v>
      </c>
      <c r="H231" s="62"/>
    </row>
    <row r="232" spans="1:10" x14ac:dyDescent="0.3">
      <c r="A232" s="15"/>
      <c r="B232" s="1"/>
      <c r="C232" s="2"/>
      <c r="D232" s="3"/>
      <c r="E232" s="1"/>
      <c r="F232" s="1"/>
      <c r="G232" s="127"/>
    </row>
    <row r="233" spans="1:10" x14ac:dyDescent="0.3">
      <c r="A233" s="15" t="s">
        <v>185</v>
      </c>
      <c r="B233" s="1"/>
      <c r="C233" s="2"/>
      <c r="D233" s="3"/>
      <c r="E233" s="1"/>
      <c r="F233" s="21"/>
      <c r="G233" s="110" t="s">
        <v>156</v>
      </c>
      <c r="H233" s="105" t="s">
        <v>157</v>
      </c>
    </row>
    <row r="234" spans="1:10" x14ac:dyDescent="0.3">
      <c r="A234" s="15" t="s">
        <v>186</v>
      </c>
      <c r="B234" s="1"/>
      <c r="C234" s="2"/>
      <c r="D234" s="3"/>
      <c r="E234" s="21"/>
      <c r="F234" s="1"/>
      <c r="G234" s="76">
        <v>10907407.32</v>
      </c>
      <c r="H234" s="128">
        <v>646</v>
      </c>
      <c r="I234" s="37" t="s">
        <v>51</v>
      </c>
    </row>
    <row r="235" spans="1:10" x14ac:dyDescent="0.3">
      <c r="A235" s="15" t="s">
        <v>187</v>
      </c>
      <c r="B235" s="1"/>
      <c r="C235" s="2"/>
      <c r="D235" s="3"/>
      <c r="E235" s="21"/>
      <c r="F235" s="21"/>
      <c r="G235" s="76">
        <v>11478180.32</v>
      </c>
      <c r="H235" s="69">
        <v>646</v>
      </c>
      <c r="I235" s="37" t="s">
        <v>51</v>
      </c>
    </row>
    <row r="236" spans="1:10" ht="14.5" thickBot="1" x14ac:dyDescent="0.35">
      <c r="A236" s="15" t="s">
        <v>188</v>
      </c>
      <c r="B236" s="1"/>
      <c r="C236" s="2"/>
      <c r="D236" s="3"/>
      <c r="E236" s="21"/>
      <c r="F236" s="1"/>
      <c r="G236" s="129">
        <v>-570773</v>
      </c>
    </row>
    <row r="237" spans="1:10" ht="14.5" thickTop="1" x14ac:dyDescent="0.3">
      <c r="A237" s="15"/>
      <c r="B237" s="1"/>
      <c r="C237" s="2"/>
      <c r="D237" s="3"/>
      <c r="E237" s="1"/>
      <c r="F237" s="1"/>
      <c r="G237" s="1"/>
      <c r="H237" s="1"/>
    </row>
    <row r="238" spans="1:10" x14ac:dyDescent="0.3">
      <c r="A238" s="15" t="s">
        <v>189</v>
      </c>
      <c r="B238" s="1"/>
      <c r="C238" s="2"/>
      <c r="D238" s="3"/>
      <c r="E238" s="1"/>
      <c r="F238" s="1"/>
      <c r="G238" s="1" t="s">
        <v>51</v>
      </c>
      <c r="H238" s="1"/>
    </row>
    <row r="239" spans="1:10" x14ac:dyDescent="0.3">
      <c r="A239" s="15"/>
      <c r="B239" s="1"/>
      <c r="C239" s="2"/>
      <c r="D239" s="3"/>
      <c r="E239" s="1"/>
      <c r="F239" s="1"/>
      <c r="G239" s="1"/>
      <c r="H239" s="1"/>
    </row>
    <row r="240" spans="1:10" x14ac:dyDescent="0.3">
      <c r="A240" s="15" t="s">
        <v>190</v>
      </c>
      <c r="B240" s="1"/>
      <c r="C240" s="2"/>
      <c r="D240" s="3"/>
      <c r="E240" s="1"/>
      <c r="F240" s="1"/>
      <c r="G240" s="1"/>
      <c r="H240" s="76">
        <v>2078502</v>
      </c>
      <c r="I240" s="130"/>
      <c r="J240" s="59"/>
    </row>
    <row r="241" spans="1:10" x14ac:dyDescent="0.3">
      <c r="A241" s="15" t="s">
        <v>191</v>
      </c>
      <c r="B241" s="1"/>
      <c r="C241" s="2"/>
      <c r="D241" s="3"/>
      <c r="E241" s="1"/>
      <c r="F241" s="1"/>
      <c r="G241" s="1"/>
      <c r="H241" s="94">
        <v>1474857.68</v>
      </c>
      <c r="I241" s="37"/>
      <c r="J241" s="59"/>
    </row>
    <row r="242" spans="1:10" x14ac:dyDescent="0.3">
      <c r="A242" s="15" t="s">
        <v>192</v>
      </c>
      <c r="B242" s="1"/>
      <c r="C242" s="2"/>
      <c r="D242" s="3"/>
      <c r="E242" s="1"/>
      <c r="F242" s="1"/>
      <c r="G242" s="1"/>
      <c r="H242" s="93">
        <v>2113486.0499999998</v>
      </c>
      <c r="J242" s="59"/>
    </row>
    <row r="243" spans="1:10" ht="14.5" thickBot="1" x14ac:dyDescent="0.35">
      <c r="A243" s="15" t="s">
        <v>193</v>
      </c>
      <c r="B243" s="1"/>
      <c r="C243" s="2"/>
      <c r="D243" s="3"/>
      <c r="E243" s="1"/>
      <c r="F243" s="1"/>
      <c r="G243" s="1"/>
      <c r="H243" s="129">
        <v>2717130.37</v>
      </c>
      <c r="I243" s="97"/>
      <c r="J243" s="59"/>
    </row>
    <row r="244" spans="1:10" ht="14.5" thickTop="1" x14ac:dyDescent="0.3">
      <c r="A244" s="15"/>
      <c r="B244" s="1"/>
      <c r="C244" s="2"/>
      <c r="D244" s="3"/>
      <c r="E244" s="1"/>
      <c r="F244" s="1"/>
      <c r="G244" s="1"/>
      <c r="H244" s="1"/>
      <c r="I244" s="131"/>
      <c r="J244" s="59"/>
    </row>
    <row r="245" spans="1:10" x14ac:dyDescent="0.3">
      <c r="A245" s="15" t="s">
        <v>194</v>
      </c>
      <c r="B245" s="1"/>
      <c r="C245" s="2"/>
      <c r="D245" s="3"/>
      <c r="E245" s="1"/>
      <c r="F245" s="1"/>
      <c r="G245" s="1"/>
      <c r="H245" s="76">
        <v>1995063.57</v>
      </c>
      <c r="I245" s="132"/>
      <c r="J245" s="59"/>
    </row>
    <row r="246" spans="1:10" x14ac:dyDescent="0.3">
      <c r="A246" s="15" t="s">
        <v>195</v>
      </c>
      <c r="B246" s="1"/>
      <c r="C246" s="2"/>
      <c r="D246" s="3"/>
      <c r="E246" s="1"/>
      <c r="F246" s="1"/>
      <c r="G246" s="1"/>
      <c r="H246" s="94">
        <v>706631.19</v>
      </c>
      <c r="I246" s="133"/>
      <c r="J246" s="59"/>
    </row>
    <row r="247" spans="1:10" x14ac:dyDescent="0.3">
      <c r="A247" s="15" t="s">
        <v>196</v>
      </c>
      <c r="B247" s="1"/>
      <c r="C247" s="2"/>
      <c r="D247" s="3"/>
      <c r="E247" s="1"/>
      <c r="F247" s="1"/>
      <c r="G247" s="1"/>
      <c r="H247" s="94">
        <v>579716.81999999995</v>
      </c>
      <c r="I247" s="132"/>
      <c r="J247" s="59"/>
    </row>
    <row r="248" spans="1:10" ht="14.5" thickBot="1" x14ac:dyDescent="0.35">
      <c r="A248" s="15" t="s">
        <v>197</v>
      </c>
      <c r="B248" s="1"/>
      <c r="C248" s="2"/>
      <c r="D248" s="3"/>
      <c r="E248" s="1"/>
      <c r="F248" s="1"/>
      <c r="G248" s="1"/>
      <c r="H248" s="129">
        <v>1868149.2000000002</v>
      </c>
      <c r="I248" s="134"/>
      <c r="J248" s="59"/>
    </row>
    <row r="249" spans="1:10" ht="14.5" thickTop="1" x14ac:dyDescent="0.3">
      <c r="A249" s="15"/>
    </row>
    <row r="250" spans="1:10" x14ac:dyDescent="0.3">
      <c r="A250" s="118" t="s">
        <v>198</v>
      </c>
      <c r="F250" s="135"/>
      <c r="I250" s="37"/>
    </row>
    <row r="251" spans="1:10" x14ac:dyDescent="0.3">
      <c r="A251" s="118"/>
      <c r="F251" s="135"/>
    </row>
    <row r="252" spans="1:10" x14ac:dyDescent="0.3">
      <c r="A252" s="46" t="s">
        <v>199</v>
      </c>
      <c r="F252" s="135"/>
    </row>
    <row r="253" spans="1:10" x14ac:dyDescent="0.3">
      <c r="A253" s="46" t="s">
        <v>200</v>
      </c>
      <c r="F253" s="135"/>
    </row>
    <row r="254" spans="1:10" x14ac:dyDescent="0.3">
      <c r="A254" s="46" t="s">
        <v>201</v>
      </c>
      <c r="E254" s="32"/>
      <c r="F254" s="135"/>
    </row>
    <row r="255" spans="1:10" x14ac:dyDescent="0.3">
      <c r="A255" s="46" t="s">
        <v>202</v>
      </c>
      <c r="E255" s="32" t="s">
        <v>51</v>
      </c>
      <c r="F255" s="135"/>
      <c r="H255" s="136" t="s">
        <v>233</v>
      </c>
    </row>
    <row r="256" spans="1:10" x14ac:dyDescent="0.3">
      <c r="A256" s="46"/>
      <c r="F256" s="135"/>
      <c r="H256" s="118"/>
    </row>
    <row r="257" spans="1:8" x14ac:dyDescent="0.3">
      <c r="A257" s="46" t="s">
        <v>203</v>
      </c>
      <c r="F257" s="135"/>
      <c r="H257" s="118"/>
    </row>
    <row r="258" spans="1:8" x14ac:dyDescent="0.3">
      <c r="A258" s="46" t="s">
        <v>204</v>
      </c>
      <c r="E258" s="32" t="s">
        <v>51</v>
      </c>
      <c r="F258" s="135"/>
      <c r="H258" s="136" t="s">
        <v>233</v>
      </c>
    </row>
    <row r="259" spans="1:8" x14ac:dyDescent="0.3">
      <c r="A259" s="46"/>
      <c r="F259" s="135"/>
      <c r="H259" s="118"/>
    </row>
    <row r="260" spans="1:8" x14ac:dyDescent="0.3">
      <c r="A260" s="46" t="s">
        <v>205</v>
      </c>
      <c r="F260" s="135"/>
      <c r="H260" s="118"/>
    </row>
    <row r="261" spans="1:8" x14ac:dyDescent="0.3">
      <c r="A261" s="46" t="s">
        <v>206</v>
      </c>
      <c r="E261" s="32" t="s">
        <v>51</v>
      </c>
      <c r="F261" s="135"/>
      <c r="H261" s="136" t="s">
        <v>233</v>
      </c>
    </row>
    <row r="262" spans="1:8" x14ac:dyDescent="0.3">
      <c r="A262" s="46"/>
      <c r="F262" s="135"/>
      <c r="H262" s="118"/>
    </row>
    <row r="263" spans="1:8" x14ac:dyDescent="0.3">
      <c r="A263" s="46" t="s">
        <v>207</v>
      </c>
      <c r="F263" s="135"/>
      <c r="H263" s="118"/>
    </row>
    <row r="264" spans="1:8" x14ac:dyDescent="0.3">
      <c r="A264" s="46" t="s">
        <v>208</v>
      </c>
      <c r="E264" s="32" t="s">
        <v>51</v>
      </c>
      <c r="F264" s="135"/>
      <c r="H264" s="136" t="s">
        <v>233</v>
      </c>
    </row>
    <row r="265" spans="1:8" x14ac:dyDescent="0.3">
      <c r="A265" s="46"/>
      <c r="E265" s="32"/>
      <c r="F265" s="135"/>
      <c r="H265" s="136"/>
    </row>
    <row r="266" spans="1:8" x14ac:dyDescent="0.3">
      <c r="A266" s="46" t="s">
        <v>209</v>
      </c>
      <c r="E266" s="32"/>
      <c r="F266" s="135"/>
      <c r="H266" s="136"/>
    </row>
    <row r="267" spans="1:8" x14ac:dyDescent="0.3">
      <c r="A267" s="46" t="s">
        <v>210</v>
      </c>
      <c r="E267" s="32" t="s">
        <v>51</v>
      </c>
      <c r="F267" s="135"/>
      <c r="H267" s="136" t="s">
        <v>233</v>
      </c>
    </row>
    <row r="268" spans="1:8" x14ac:dyDescent="0.3">
      <c r="A268" s="46"/>
      <c r="E268" s="32"/>
      <c r="F268" s="135"/>
      <c r="H268" s="136"/>
    </row>
    <row r="269" spans="1:8" x14ac:dyDescent="0.3">
      <c r="A269" s="46" t="s">
        <v>211</v>
      </c>
      <c r="F269" s="135"/>
      <c r="H269" s="118"/>
    </row>
    <row r="270" spans="1:8" x14ac:dyDescent="0.3">
      <c r="A270" s="46" t="s">
        <v>212</v>
      </c>
      <c r="E270" s="32" t="s">
        <v>51</v>
      </c>
      <c r="F270" s="135"/>
      <c r="H270" s="136" t="s">
        <v>233</v>
      </c>
    </row>
    <row r="273" spans="1:1" x14ac:dyDescent="0.3">
      <c r="A273" s="46"/>
    </row>
    <row r="274" spans="1:1" ht="15.5" x14ac:dyDescent="0.3">
      <c r="A274" s="137" t="s">
        <v>214</v>
      </c>
    </row>
    <row r="275" spans="1:1" x14ac:dyDescent="0.3">
      <c r="A275" s="46"/>
    </row>
    <row r="276" spans="1:1" x14ac:dyDescent="0.3">
      <c r="A276" s="46"/>
    </row>
    <row r="277" spans="1:1" x14ac:dyDescent="0.3">
      <c r="A277" s="46"/>
    </row>
    <row r="278" spans="1:1" x14ac:dyDescent="0.3">
      <c r="A278" s="46"/>
    </row>
    <row r="279" spans="1:1" x14ac:dyDescent="0.3">
      <c r="A279" s="46"/>
    </row>
    <row r="280" spans="1:1" x14ac:dyDescent="0.3">
      <c r="A280" s="46"/>
    </row>
    <row r="281" spans="1:1" x14ac:dyDescent="0.3">
      <c r="A281" s="46"/>
    </row>
    <row r="282" spans="1:1" x14ac:dyDescent="0.3">
      <c r="A282" s="46"/>
    </row>
    <row r="283" spans="1:1" x14ac:dyDescent="0.3">
      <c r="A283" s="46"/>
    </row>
    <row r="284" spans="1:1" x14ac:dyDescent="0.3">
      <c r="A284" s="46"/>
    </row>
    <row r="285" spans="1:1" x14ac:dyDescent="0.3">
      <c r="A285" s="46"/>
    </row>
    <row r="286" spans="1:1" x14ac:dyDescent="0.3">
      <c r="A286" s="46"/>
    </row>
    <row r="287" spans="1:1" x14ac:dyDescent="0.3">
      <c r="A287" s="46"/>
    </row>
    <row r="288" spans="1:1" x14ac:dyDescent="0.3">
      <c r="A288" s="46"/>
    </row>
    <row r="289" spans="1:1" x14ac:dyDescent="0.3">
      <c r="A289" s="46"/>
    </row>
    <row r="290" spans="1:1" x14ac:dyDescent="0.3">
      <c r="A290" s="46"/>
    </row>
    <row r="291" spans="1:1" x14ac:dyDescent="0.3">
      <c r="A291" s="46"/>
    </row>
    <row r="292" spans="1:1" x14ac:dyDescent="0.3">
      <c r="A292" s="46"/>
    </row>
    <row r="293" spans="1:1" x14ac:dyDescent="0.3">
      <c r="A293" s="46"/>
    </row>
    <row r="294" spans="1:1" x14ac:dyDescent="0.3">
      <c r="A294" s="46"/>
    </row>
    <row r="295" spans="1:1" x14ac:dyDescent="0.3">
      <c r="A295" s="46"/>
    </row>
  </sheetData>
  <pageMargins left="0.7" right="0.7" top="0.75" bottom="0.75" header="0.3" footer="0.3"/>
  <pageSetup scale="43" fitToHeight="0" orientation="portrait" r:id="rId1"/>
  <headerFooter>
    <oddHeader xml:space="preserve">&amp;C&amp;"Times New Roman,Regular"NISSAN AUTO LEASE TRUST 2019-A
Servicer Report
</oddHeader>
  </headerFooter>
  <rowBreaks count="2" manualBreakCount="2">
    <brk id="99" max="16383" man="1"/>
    <brk id="19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D1" sqref="D1"/>
    </sheetView>
  </sheetViews>
  <sheetFormatPr defaultColWidth="34.453125" defaultRowHeight="14" x14ac:dyDescent="0.3"/>
  <cols>
    <col min="1" max="1" width="32.453125" style="1" customWidth="1"/>
    <col min="2" max="2" width="20.26953125" style="4" customWidth="1"/>
    <col min="3" max="3" width="18.81640625" style="4" bestFit="1" customWidth="1"/>
    <col min="4" max="4" width="37.81640625" style="4" customWidth="1"/>
    <col min="5" max="5" width="21.26953125" style="4" customWidth="1"/>
    <col min="6" max="6" width="23.26953125" style="4" customWidth="1"/>
    <col min="7" max="7" width="20.81640625" style="4" customWidth="1"/>
    <col min="8" max="8" width="18.1796875" style="4" customWidth="1"/>
    <col min="9" max="9" width="15.1796875" style="4" customWidth="1"/>
    <col min="10" max="16384" width="34.453125" style="4"/>
  </cols>
  <sheetData>
    <row r="1" spans="1:31" x14ac:dyDescent="0.3">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3">
      <c r="A2" s="5"/>
      <c r="B2" s="1"/>
      <c r="C2" s="1"/>
      <c r="D2" s="1"/>
      <c r="E2" s="1"/>
      <c r="F2" s="1"/>
      <c r="G2" s="1"/>
    </row>
    <row r="3" spans="1:31" x14ac:dyDescent="0.3">
      <c r="A3" s="6" t="s">
        <v>0</v>
      </c>
      <c r="B3" s="1"/>
      <c r="C3" s="7">
        <v>43709</v>
      </c>
      <c r="D3" s="8" t="s">
        <v>1</v>
      </c>
      <c r="E3" s="9">
        <v>43753</v>
      </c>
      <c r="F3" s="1"/>
      <c r="G3" s="1"/>
    </row>
    <row r="4" spans="1:31" x14ac:dyDescent="0.3">
      <c r="A4" s="6" t="s">
        <v>2</v>
      </c>
      <c r="B4" s="1"/>
      <c r="C4" s="7">
        <v>43738</v>
      </c>
      <c r="D4" s="8" t="s">
        <v>3</v>
      </c>
      <c r="E4" s="10">
        <v>30</v>
      </c>
      <c r="F4" s="1"/>
      <c r="G4" s="1"/>
    </row>
    <row r="5" spans="1:31" x14ac:dyDescent="0.3">
      <c r="A5" s="6" t="s">
        <v>4</v>
      </c>
      <c r="B5" s="1"/>
      <c r="C5" s="7">
        <v>43724</v>
      </c>
      <c r="D5" s="8" t="s">
        <v>5</v>
      </c>
      <c r="E5" s="10">
        <v>29</v>
      </c>
      <c r="F5" s="11"/>
      <c r="G5" s="1"/>
    </row>
    <row r="6" spans="1:31" x14ac:dyDescent="0.3">
      <c r="A6" s="6" t="s">
        <v>6</v>
      </c>
      <c r="B6" s="1"/>
      <c r="C6" s="7">
        <v>43753</v>
      </c>
      <c r="D6" s="11"/>
      <c r="E6" s="12"/>
      <c r="F6" s="11"/>
      <c r="G6" s="1"/>
    </row>
    <row r="7" spans="1:31" x14ac:dyDescent="0.3">
      <c r="A7" s="6"/>
      <c r="B7" s="13"/>
      <c r="C7" s="11"/>
      <c r="D7" s="11"/>
      <c r="E7" s="11"/>
      <c r="F7" s="14"/>
      <c r="G7" s="1"/>
    </row>
    <row r="8" spans="1:31" x14ac:dyDescent="0.3">
      <c r="A8" s="15" t="s">
        <v>7</v>
      </c>
      <c r="B8" s="11"/>
      <c r="C8" s="1"/>
      <c r="D8" s="1"/>
      <c r="E8" s="1"/>
      <c r="F8" s="1"/>
      <c r="G8" s="1"/>
    </row>
    <row r="9" spans="1:31" x14ac:dyDescent="0.3">
      <c r="A9" s="8"/>
      <c r="B9" s="16" t="s">
        <v>8</v>
      </c>
      <c r="C9" s="16" t="s">
        <v>9</v>
      </c>
      <c r="D9" s="16" t="s">
        <v>10</v>
      </c>
      <c r="E9" s="16" t="s">
        <v>11</v>
      </c>
      <c r="F9" s="16" t="s">
        <v>12</v>
      </c>
      <c r="G9" s="1"/>
    </row>
    <row r="10" spans="1:31" x14ac:dyDescent="0.3">
      <c r="A10" s="8" t="s">
        <v>13</v>
      </c>
      <c r="B10" s="17"/>
      <c r="C10" s="18">
        <f>C11</f>
        <v>1506027540.24</v>
      </c>
      <c r="D10" s="19">
        <f>G71</f>
        <v>1375044422.8299999</v>
      </c>
      <c r="E10" s="18">
        <f>G77</f>
        <v>1345850346.5599999</v>
      </c>
      <c r="F10" s="20">
        <f>E10/C10</f>
        <v>0.89364258660603624</v>
      </c>
      <c r="G10" s="21"/>
      <c r="H10" s="22"/>
    </row>
    <row r="11" spans="1:31" x14ac:dyDescent="0.3">
      <c r="A11" s="8" t="s">
        <v>14</v>
      </c>
      <c r="B11" s="8"/>
      <c r="C11" s="18">
        <f>SUM(C12:C17)</f>
        <v>1506027540.24</v>
      </c>
      <c r="D11" s="19">
        <f>SUM(D12:D17)</f>
        <v>1375044422.8300002</v>
      </c>
      <c r="E11" s="18">
        <f>SUM(E12:E17)</f>
        <v>1345850346.5600002</v>
      </c>
      <c r="F11" s="20">
        <f>E11/C11</f>
        <v>0.89364258660603635</v>
      </c>
      <c r="G11" s="1"/>
    </row>
    <row r="12" spans="1:31" x14ac:dyDescent="0.3">
      <c r="A12" s="23" t="s">
        <v>15</v>
      </c>
      <c r="B12" s="24">
        <v>2.59881E-2</v>
      </c>
      <c r="C12" s="18">
        <v>175000000</v>
      </c>
      <c r="D12" s="19">
        <v>44016882.590000004</v>
      </c>
      <c r="E12" s="18">
        <v>14822806.320000004</v>
      </c>
      <c r="F12" s="20">
        <f>E12/C12</f>
        <v>8.4701750400000025E-2</v>
      </c>
      <c r="G12" s="21"/>
    </row>
    <row r="13" spans="1:31" x14ac:dyDescent="0.3">
      <c r="A13" s="23" t="s">
        <v>16</v>
      </c>
      <c r="B13" s="24">
        <v>2.7099999999999999E-2</v>
      </c>
      <c r="C13" s="18">
        <v>530000000</v>
      </c>
      <c r="D13" s="19">
        <v>530000000</v>
      </c>
      <c r="E13" s="18">
        <v>530000000</v>
      </c>
      <c r="F13" s="20">
        <f>E13/C13</f>
        <v>1</v>
      </c>
      <c r="G13" s="21"/>
    </row>
    <row r="14" spans="1:31" x14ac:dyDescent="0.3">
      <c r="A14" s="23" t="s">
        <v>17</v>
      </c>
      <c r="B14" s="25">
        <v>0</v>
      </c>
      <c r="C14" s="18">
        <v>0</v>
      </c>
      <c r="D14" s="19">
        <v>0</v>
      </c>
      <c r="E14" s="18">
        <v>0</v>
      </c>
      <c r="F14" s="20">
        <f>IF(C14=0,0,E14/C14)</f>
        <v>0</v>
      </c>
      <c r="G14" s="21"/>
    </row>
    <row r="15" spans="1:31" x14ac:dyDescent="0.3">
      <c r="A15" s="23" t="s">
        <v>18</v>
      </c>
      <c r="B15" s="24">
        <v>2.76E-2</v>
      </c>
      <c r="C15" s="18">
        <v>437000000</v>
      </c>
      <c r="D15" s="19">
        <v>437000000</v>
      </c>
      <c r="E15" s="18">
        <v>437000000</v>
      </c>
      <c r="F15" s="20">
        <f>E15/C15</f>
        <v>1</v>
      </c>
      <c r="G15" s="1"/>
    </row>
    <row r="16" spans="1:31" x14ac:dyDescent="0.3">
      <c r="A16" s="23" t="s">
        <v>19</v>
      </c>
      <c r="B16" s="24">
        <v>2.7799999999999998E-2</v>
      </c>
      <c r="C16" s="18">
        <v>108000000</v>
      </c>
      <c r="D16" s="19">
        <v>108000000</v>
      </c>
      <c r="E16" s="18">
        <v>108000000</v>
      </c>
      <c r="F16" s="20">
        <f>E16/C16</f>
        <v>1</v>
      </c>
      <c r="G16" s="1"/>
    </row>
    <row r="17" spans="1:10" x14ac:dyDescent="0.3">
      <c r="A17" s="23" t="s">
        <v>20</v>
      </c>
      <c r="B17" s="24">
        <v>0</v>
      </c>
      <c r="C17" s="18">
        <v>256027540.24000001</v>
      </c>
      <c r="D17" s="19">
        <v>256027540.24000001</v>
      </c>
      <c r="E17" s="18">
        <v>256027540.24000001</v>
      </c>
      <c r="F17" s="20">
        <f>E17/C17</f>
        <v>1</v>
      </c>
      <c r="G17" s="1"/>
    </row>
    <row r="18" spans="1:10" x14ac:dyDescent="0.3">
      <c r="A18" s="23"/>
      <c r="B18" s="26"/>
      <c r="C18" s="27"/>
      <c r="D18" s="27"/>
      <c r="E18" s="27"/>
      <c r="F18" s="27"/>
      <c r="G18" s="1"/>
    </row>
    <row r="19" spans="1:10" x14ac:dyDescent="0.3">
      <c r="A19" s="23"/>
      <c r="B19" s="26"/>
      <c r="C19" s="1"/>
      <c r="D19" s="1"/>
      <c r="E19" s="1"/>
      <c r="F19" s="27"/>
      <c r="G19" s="21"/>
    </row>
    <row r="20" spans="1:10" ht="28" x14ac:dyDescent="0.3">
      <c r="A20" s="23"/>
      <c r="B20" s="28" t="s">
        <v>21</v>
      </c>
      <c r="C20" s="28" t="s">
        <v>22</v>
      </c>
      <c r="D20" s="28" t="s">
        <v>23</v>
      </c>
      <c r="E20" s="28" t="s">
        <v>24</v>
      </c>
      <c r="F20" s="27"/>
      <c r="G20" s="1"/>
    </row>
    <row r="21" spans="1:10" x14ac:dyDescent="0.3">
      <c r="A21" s="23" t="s">
        <v>15</v>
      </c>
      <c r="B21" s="18">
        <v>29194076.270000018</v>
      </c>
      <c r="C21" s="18">
        <v>92148.72</v>
      </c>
      <c r="D21" s="20">
        <f>B21/(C12/1000)</f>
        <v>166.82329297142869</v>
      </c>
      <c r="E21" s="20">
        <f>C21/(C12/1000)</f>
        <v>0.52656411428571426</v>
      </c>
      <c r="F21" s="27"/>
      <c r="G21" s="1"/>
    </row>
    <row r="22" spans="1:10" x14ac:dyDescent="0.3">
      <c r="A22" s="23" t="s">
        <v>16</v>
      </c>
      <c r="B22" s="18">
        <v>0</v>
      </c>
      <c r="C22" s="18">
        <v>1196916.67</v>
      </c>
      <c r="D22" s="20">
        <f>B22/(C13/1000)</f>
        <v>0</v>
      </c>
      <c r="E22" s="20">
        <f>C22/(C13/1000)</f>
        <v>2.2583333396226415</v>
      </c>
      <c r="F22" s="27"/>
      <c r="G22" s="1"/>
    </row>
    <row r="23" spans="1:10" x14ac:dyDescent="0.3">
      <c r="A23" s="23" t="s">
        <v>17</v>
      </c>
      <c r="B23" s="18">
        <v>0</v>
      </c>
      <c r="C23" s="18">
        <v>0</v>
      </c>
      <c r="D23" s="20">
        <f>IF(B23=0,0,B23/(C14/1000))</f>
        <v>0</v>
      </c>
      <c r="E23" s="20">
        <f>IF(B23=0,0,C23/(C14/1000))</f>
        <v>0</v>
      </c>
      <c r="F23" s="27"/>
      <c r="G23" s="1"/>
    </row>
    <row r="24" spans="1:10" x14ac:dyDescent="0.3">
      <c r="A24" s="23" t="s">
        <v>18</v>
      </c>
      <c r="B24" s="18">
        <v>0</v>
      </c>
      <c r="C24" s="18">
        <v>1005100</v>
      </c>
      <c r="D24" s="20">
        <f>B24/(C15/1000)</f>
        <v>0</v>
      </c>
      <c r="E24" s="20">
        <f>C24/(C15/1000)</f>
        <v>2.2999999999999998</v>
      </c>
      <c r="F24" s="27"/>
      <c r="G24" s="1"/>
    </row>
    <row r="25" spans="1:10" x14ac:dyDescent="0.3">
      <c r="A25" s="23" t="s">
        <v>19</v>
      </c>
      <c r="B25" s="18">
        <v>0</v>
      </c>
      <c r="C25" s="18">
        <v>250200</v>
      </c>
      <c r="D25" s="20">
        <f>B25/(C16/1000)</f>
        <v>0</v>
      </c>
      <c r="E25" s="20">
        <f>C25/(C16/1000)</f>
        <v>2.3166666666666669</v>
      </c>
      <c r="F25" s="27"/>
      <c r="G25" s="1"/>
    </row>
    <row r="26" spans="1:10" x14ac:dyDescent="0.3">
      <c r="A26" s="23" t="s">
        <v>20</v>
      </c>
      <c r="B26" s="18">
        <v>0</v>
      </c>
      <c r="C26" s="18">
        <v>0</v>
      </c>
      <c r="D26" s="20">
        <f>B26/(C17/1000)</f>
        <v>0</v>
      </c>
      <c r="E26" s="20">
        <f>C26/(C17/1000)</f>
        <v>0</v>
      </c>
      <c r="F26" s="27"/>
      <c r="G26" s="1"/>
    </row>
    <row r="27" spans="1:10" x14ac:dyDescent="0.3">
      <c r="A27" s="8" t="s">
        <v>14</v>
      </c>
      <c r="B27" s="18">
        <f>SUM(B21:B26)</f>
        <v>29194076.270000018</v>
      </c>
      <c r="C27" s="18">
        <f>SUM(C21:C26)</f>
        <v>2544365.3899999997</v>
      </c>
      <c r="D27" s="29"/>
      <c r="E27" s="30"/>
      <c r="F27" s="31"/>
      <c r="G27" s="1"/>
    </row>
    <row r="28" spans="1:10" x14ac:dyDescent="0.3">
      <c r="A28" s="15"/>
      <c r="B28" s="31"/>
      <c r="C28" s="1"/>
      <c r="D28" s="32"/>
      <c r="E28" s="32"/>
      <c r="F28" s="31"/>
      <c r="G28" s="1"/>
    </row>
    <row r="29" spans="1:10" x14ac:dyDescent="0.3">
      <c r="A29" s="15" t="s">
        <v>25</v>
      </c>
      <c r="B29" s="31"/>
      <c r="C29" s="1"/>
      <c r="D29" s="32"/>
      <c r="E29" s="32"/>
      <c r="F29" s="1"/>
      <c r="G29" s="1"/>
    </row>
    <row r="30" spans="1:10" x14ac:dyDescent="0.3">
      <c r="A30" s="15"/>
      <c r="B30" s="1"/>
      <c r="C30" s="1"/>
      <c r="D30" s="1"/>
      <c r="E30" s="1"/>
      <c r="F30" s="1"/>
      <c r="G30" s="1"/>
    </row>
    <row r="31" spans="1:10" x14ac:dyDescent="0.3">
      <c r="A31" s="33" t="s">
        <v>26</v>
      </c>
      <c r="B31" s="1"/>
      <c r="C31" s="1"/>
      <c r="D31" s="1"/>
      <c r="E31" s="1"/>
      <c r="F31" s="1"/>
      <c r="G31" s="1"/>
    </row>
    <row r="32" spans="1:10" x14ac:dyDescent="0.3">
      <c r="A32" s="34" t="s">
        <v>27</v>
      </c>
      <c r="B32" s="1"/>
      <c r="C32" s="1"/>
      <c r="D32" s="1"/>
      <c r="E32" s="1"/>
      <c r="F32" s="1"/>
      <c r="H32" s="35">
        <v>18072993.829999998</v>
      </c>
      <c r="I32" s="36"/>
      <c r="J32" s="37"/>
    </row>
    <row r="33" spans="1:10" x14ac:dyDescent="0.3">
      <c r="A33" s="34" t="s">
        <v>28</v>
      </c>
      <c r="B33" s="1"/>
      <c r="C33" s="1"/>
      <c r="D33" s="1"/>
      <c r="E33" s="1"/>
      <c r="F33" s="1"/>
      <c r="H33" s="38">
        <v>8443028.1300000008</v>
      </c>
      <c r="I33" s="39"/>
      <c r="J33" s="37"/>
    </row>
    <row r="34" spans="1:10" x14ac:dyDescent="0.3">
      <c r="A34" s="15" t="s">
        <v>29</v>
      </c>
      <c r="B34" s="1"/>
      <c r="C34" s="1"/>
      <c r="D34" s="1"/>
      <c r="E34" s="32"/>
      <c r="F34" s="21"/>
      <c r="H34" s="40">
        <f>SUM(H32:H33)</f>
        <v>26516021.960000001</v>
      </c>
      <c r="I34" s="41"/>
      <c r="J34" s="37"/>
    </row>
    <row r="35" spans="1:10" x14ac:dyDescent="0.3">
      <c r="A35" s="15"/>
      <c r="B35" s="1"/>
      <c r="C35" s="1"/>
      <c r="D35" s="1"/>
      <c r="E35" s="32"/>
      <c r="F35" s="21"/>
      <c r="H35" s="42"/>
      <c r="I35" s="41"/>
    </row>
    <row r="36" spans="1:10" x14ac:dyDescent="0.3">
      <c r="A36" s="15" t="s">
        <v>30</v>
      </c>
      <c r="B36" s="1"/>
      <c r="C36" s="1"/>
      <c r="D36" s="1"/>
      <c r="E36" s="1"/>
      <c r="F36" s="1"/>
      <c r="H36" s="40">
        <v>0</v>
      </c>
      <c r="I36" s="43"/>
      <c r="J36" s="37"/>
    </row>
    <row r="37" spans="1:10" x14ac:dyDescent="0.3">
      <c r="A37" s="15"/>
      <c r="B37" s="1"/>
      <c r="C37" s="1"/>
      <c r="D37" s="1"/>
      <c r="E37" s="1"/>
      <c r="F37" s="1"/>
      <c r="H37" s="1"/>
      <c r="I37" s="15"/>
    </row>
    <row r="38" spans="1:10" x14ac:dyDescent="0.3">
      <c r="A38" s="33" t="s">
        <v>31</v>
      </c>
      <c r="B38" s="1"/>
      <c r="C38" s="1"/>
      <c r="D38" s="1"/>
      <c r="E38" s="1"/>
      <c r="F38" s="1"/>
      <c r="H38" s="1"/>
      <c r="I38" s="15"/>
    </row>
    <row r="39" spans="1:10" x14ac:dyDescent="0.3">
      <c r="A39" s="34" t="s">
        <v>32</v>
      </c>
      <c r="B39" s="1"/>
      <c r="C39" s="1"/>
      <c r="D39" s="44"/>
      <c r="E39" s="1"/>
      <c r="F39" s="1"/>
      <c r="H39" s="45">
        <v>687653.09</v>
      </c>
      <c r="I39" s="43"/>
      <c r="J39" s="37"/>
    </row>
    <row r="40" spans="1:10" x14ac:dyDescent="0.3">
      <c r="A40" s="34" t="s">
        <v>33</v>
      </c>
      <c r="B40" s="1"/>
      <c r="C40" s="1"/>
      <c r="D40" s="1"/>
      <c r="E40" s="1"/>
      <c r="F40" s="21"/>
      <c r="H40" s="38">
        <v>1560476.71</v>
      </c>
      <c r="I40" s="39"/>
      <c r="J40" s="37"/>
    </row>
    <row r="41" spans="1:10" x14ac:dyDescent="0.3">
      <c r="A41" s="46" t="s">
        <v>34</v>
      </c>
      <c r="B41" s="1"/>
      <c r="C41" s="1"/>
      <c r="D41" s="1"/>
      <c r="E41" s="1"/>
      <c r="F41" s="47"/>
      <c r="H41" s="40">
        <f>SUM(H39:H40)</f>
        <v>2248129.7999999998</v>
      </c>
      <c r="I41" s="41"/>
      <c r="J41" s="37"/>
    </row>
    <row r="42" spans="1:10" x14ac:dyDescent="0.3">
      <c r="A42" s="34"/>
      <c r="B42" s="1"/>
      <c r="C42" s="1"/>
      <c r="D42" s="1"/>
      <c r="E42" s="1"/>
      <c r="F42" s="1"/>
      <c r="G42" s="37"/>
      <c r="H42" s="42"/>
      <c r="I42" s="43"/>
    </row>
    <row r="43" spans="1:10" x14ac:dyDescent="0.3">
      <c r="A43" s="15"/>
      <c r="B43" s="1"/>
      <c r="C43" s="1"/>
      <c r="D43" s="1"/>
      <c r="E43" s="1"/>
      <c r="F43" s="1"/>
      <c r="H43" s="1"/>
      <c r="I43" s="15"/>
    </row>
    <row r="44" spans="1:10" x14ac:dyDescent="0.3">
      <c r="A44" s="33" t="s">
        <v>35</v>
      </c>
      <c r="B44" s="1"/>
      <c r="C44" s="1"/>
      <c r="D44" s="1"/>
      <c r="E44" s="1"/>
      <c r="F44" s="1"/>
      <c r="H44" s="1"/>
      <c r="I44" s="15"/>
    </row>
    <row r="45" spans="1:10" ht="14.5" x14ac:dyDescent="0.35">
      <c r="A45" s="46" t="s">
        <v>36</v>
      </c>
      <c r="B45" s="1"/>
      <c r="C45" s="1"/>
      <c r="D45" s="1"/>
      <c r="E45" s="1"/>
      <c r="F45" s="1"/>
      <c r="G45" s="48"/>
      <c r="H45" s="40">
        <v>0</v>
      </c>
      <c r="I45" s="41"/>
      <c r="J45" s="37"/>
    </row>
    <row r="46" spans="1:10" x14ac:dyDescent="0.3">
      <c r="A46" s="46" t="s">
        <v>37</v>
      </c>
      <c r="B46" s="1"/>
      <c r="C46" s="1"/>
      <c r="D46" s="1"/>
      <c r="E46" s="1"/>
      <c r="F46" s="1"/>
      <c r="H46" s="45">
        <v>0</v>
      </c>
      <c r="I46" s="43"/>
      <c r="J46" s="37"/>
    </row>
    <row r="47" spans="1:10" x14ac:dyDescent="0.3">
      <c r="A47" s="46" t="s">
        <v>38</v>
      </c>
      <c r="B47" s="1"/>
      <c r="C47" s="1"/>
      <c r="D47" s="1"/>
      <c r="E47" s="1"/>
      <c r="F47" s="21"/>
      <c r="G47" s="36"/>
      <c r="H47" s="35">
        <v>9241360.9800000004</v>
      </c>
      <c r="I47" s="36"/>
      <c r="J47" s="37"/>
    </row>
    <row r="48" spans="1:10" x14ac:dyDescent="0.3">
      <c r="A48" s="46" t="s">
        <v>39</v>
      </c>
      <c r="B48" s="1"/>
      <c r="C48" s="1"/>
      <c r="D48" s="1"/>
      <c r="E48" s="1"/>
      <c r="F48" s="1"/>
      <c r="H48" s="35">
        <v>21589</v>
      </c>
      <c r="I48" s="36"/>
      <c r="J48" s="37"/>
    </row>
    <row r="49" spans="1:10" x14ac:dyDescent="0.3">
      <c r="A49" s="46" t="s">
        <v>40</v>
      </c>
      <c r="B49" s="1"/>
      <c r="C49" s="1"/>
      <c r="D49" s="1"/>
      <c r="E49" s="1"/>
      <c r="F49" s="1"/>
      <c r="H49" s="45">
        <v>0</v>
      </c>
      <c r="I49" s="43"/>
      <c r="J49" s="37"/>
    </row>
    <row r="50" spans="1:10" x14ac:dyDescent="0.3">
      <c r="A50" s="46" t="s">
        <v>41</v>
      </c>
      <c r="B50" s="1"/>
      <c r="C50" s="1"/>
      <c r="D50" s="1"/>
      <c r="E50" s="1"/>
      <c r="F50" s="1"/>
      <c r="H50" s="35">
        <v>1735879.75</v>
      </c>
      <c r="I50" s="36"/>
      <c r="J50" s="37"/>
    </row>
    <row r="51" spans="1:10" x14ac:dyDescent="0.3">
      <c r="A51" s="46" t="s">
        <v>42</v>
      </c>
      <c r="B51" s="1"/>
      <c r="C51" s="1"/>
      <c r="D51" s="1"/>
      <c r="E51" s="1"/>
      <c r="F51" s="1"/>
      <c r="H51" s="49">
        <v>92776.63</v>
      </c>
      <c r="I51" s="50"/>
      <c r="J51" s="37"/>
    </row>
    <row r="52" spans="1:10" x14ac:dyDescent="0.3">
      <c r="A52" s="15" t="s">
        <v>43</v>
      </c>
      <c r="B52" s="1"/>
      <c r="C52" s="1"/>
      <c r="D52" s="1"/>
      <c r="E52" s="1"/>
      <c r="F52" s="21"/>
      <c r="H52" s="51">
        <f>SUM(H45:H51)+H34+H36+H41</f>
        <v>39855758.119999997</v>
      </c>
      <c r="I52" s="51"/>
      <c r="J52" s="37"/>
    </row>
    <row r="53" spans="1:10" x14ac:dyDescent="0.3">
      <c r="A53" s="15"/>
      <c r="B53" s="1"/>
      <c r="C53" s="1"/>
      <c r="D53" s="1"/>
      <c r="E53" s="1"/>
      <c r="F53" s="21"/>
      <c r="H53" s="52"/>
    </row>
    <row r="54" spans="1:10" x14ac:dyDescent="0.3">
      <c r="A54" s="15"/>
      <c r="B54" s="1"/>
      <c r="C54" s="1"/>
      <c r="D54" s="1"/>
      <c r="E54" s="53" t="s">
        <v>44</v>
      </c>
      <c r="F54" s="21"/>
      <c r="H54" s="52"/>
    </row>
    <row r="55" spans="1:10" x14ac:dyDescent="0.3">
      <c r="A55" s="15" t="s">
        <v>45</v>
      </c>
      <c r="B55" s="1"/>
      <c r="C55" s="1"/>
      <c r="D55" s="1"/>
      <c r="E55" s="54" t="s">
        <v>46</v>
      </c>
      <c r="F55" s="55" t="s">
        <v>47</v>
      </c>
      <c r="G55" s="54" t="s">
        <v>48</v>
      </c>
      <c r="H55" s="51" t="s">
        <v>49</v>
      </c>
    </row>
    <row r="56" spans="1:10" x14ac:dyDescent="0.3">
      <c r="A56" s="46" t="s">
        <v>50</v>
      </c>
      <c r="B56" s="1" t="s">
        <v>51</v>
      </c>
      <c r="C56" s="1"/>
      <c r="D56" s="1"/>
      <c r="E56" s="56">
        <v>1806316.68</v>
      </c>
      <c r="F56" s="56"/>
      <c r="G56" s="57"/>
      <c r="H56" s="58">
        <v>105</v>
      </c>
      <c r="I56" s="59"/>
    </row>
    <row r="57" spans="1:10" x14ac:dyDescent="0.3">
      <c r="A57" s="46" t="s">
        <v>52</v>
      </c>
      <c r="E57" s="56">
        <v>233491</v>
      </c>
      <c r="F57" s="56"/>
      <c r="G57" s="57"/>
      <c r="H57" s="58">
        <v>15</v>
      </c>
      <c r="I57" s="59"/>
    </row>
    <row r="58" spans="1:10" x14ac:dyDescent="0.3">
      <c r="A58" s="46" t="s">
        <v>53</v>
      </c>
      <c r="B58" s="1"/>
      <c r="C58" s="1"/>
      <c r="D58" s="1"/>
      <c r="E58" s="56">
        <v>434399</v>
      </c>
      <c r="F58" s="57"/>
      <c r="G58" s="57"/>
      <c r="H58" s="58">
        <v>23</v>
      </c>
    </row>
    <row r="59" spans="1:10" x14ac:dyDescent="0.3">
      <c r="A59" s="46" t="s">
        <v>54</v>
      </c>
      <c r="B59" s="1"/>
      <c r="C59" s="1"/>
      <c r="D59" s="1"/>
      <c r="E59" s="56">
        <v>0</v>
      </c>
      <c r="F59" s="57"/>
      <c r="G59" s="57"/>
      <c r="H59" s="58">
        <v>0</v>
      </c>
    </row>
    <row r="60" spans="1:10" x14ac:dyDescent="0.3">
      <c r="A60" s="46" t="s">
        <v>55</v>
      </c>
      <c r="B60" s="1"/>
      <c r="C60" s="1"/>
      <c r="D60" s="1"/>
      <c r="E60" s="56">
        <v>11871</v>
      </c>
      <c r="F60" s="57"/>
      <c r="G60" s="57"/>
      <c r="H60" s="58">
        <v>1</v>
      </c>
    </row>
    <row r="61" spans="1:10" x14ac:dyDescent="0.3">
      <c r="A61" s="46" t="s">
        <v>56</v>
      </c>
      <c r="B61" s="1"/>
      <c r="C61" s="1"/>
      <c r="D61" s="1"/>
      <c r="E61" s="56"/>
      <c r="F61" s="56">
        <v>1702974.82</v>
      </c>
      <c r="G61" s="57"/>
      <c r="H61" s="58">
        <v>90</v>
      </c>
    </row>
    <row r="62" spans="1:10" x14ac:dyDescent="0.3">
      <c r="A62" s="46" t="s">
        <v>57</v>
      </c>
      <c r="B62" s="1"/>
      <c r="C62" s="1"/>
      <c r="D62" s="1"/>
      <c r="E62" s="56"/>
      <c r="F62" s="56"/>
      <c r="G62" s="57">
        <v>85854.92</v>
      </c>
      <c r="H62" s="58">
        <v>3</v>
      </c>
    </row>
    <row r="63" spans="1:10" x14ac:dyDescent="0.3">
      <c r="A63" s="46" t="s">
        <v>58</v>
      </c>
      <c r="B63" s="1"/>
      <c r="C63" s="1"/>
      <c r="D63" s="1"/>
      <c r="E63" s="56"/>
      <c r="F63" s="60"/>
      <c r="G63" s="57">
        <v>4538475.17</v>
      </c>
      <c r="H63" s="58">
        <v>190</v>
      </c>
    </row>
    <row r="64" spans="1:10" x14ac:dyDescent="0.3">
      <c r="A64" s="46" t="s">
        <v>59</v>
      </c>
      <c r="B64" s="1"/>
      <c r="C64" s="1"/>
      <c r="D64" s="1"/>
      <c r="E64" s="61"/>
      <c r="F64" s="61"/>
      <c r="G64" s="57">
        <v>1672980.84</v>
      </c>
      <c r="H64" s="58">
        <v>66</v>
      </c>
    </row>
    <row r="65" spans="1:10" x14ac:dyDescent="0.3">
      <c r="A65" s="34" t="s">
        <v>60</v>
      </c>
      <c r="B65" s="1"/>
      <c r="C65" s="1"/>
      <c r="D65" s="1"/>
      <c r="E65" s="62">
        <f>SUM(E56:E64)</f>
        <v>2486077.6799999997</v>
      </c>
      <c r="F65" s="62">
        <f>SUM(F56:F64)</f>
        <v>1702974.82</v>
      </c>
      <c r="G65" s="63">
        <f>SUM(G56:G64)</f>
        <v>6297310.9299999997</v>
      </c>
      <c r="H65" s="64">
        <f>SUM(H56:H64)</f>
        <v>493</v>
      </c>
      <c r="I65" s="59"/>
    </row>
    <row r="66" spans="1:10" x14ac:dyDescent="0.3">
      <c r="A66" s="15"/>
      <c r="B66" s="1"/>
      <c r="C66" s="1"/>
      <c r="D66" s="1"/>
      <c r="E66" s="1"/>
      <c r="F66" s="1"/>
      <c r="G66" s="1"/>
      <c r="H66" s="42"/>
    </row>
    <row r="67" spans="1:10" x14ac:dyDescent="0.3">
      <c r="A67" s="15"/>
      <c r="B67" s="1"/>
      <c r="C67" s="1"/>
      <c r="D67" s="1"/>
      <c r="E67" s="47"/>
      <c r="F67" s="47"/>
      <c r="G67" s="47"/>
      <c r="H67" s="47"/>
    </row>
    <row r="68" spans="1:10" x14ac:dyDescent="0.3">
      <c r="A68" s="15"/>
      <c r="B68" s="1"/>
      <c r="C68" s="1"/>
      <c r="D68" s="1"/>
      <c r="E68" s="1"/>
      <c r="F68" s="1"/>
      <c r="G68" s="1"/>
      <c r="H68" s="42"/>
    </row>
    <row r="69" spans="1:10" x14ac:dyDescent="0.3">
      <c r="A69" s="15" t="s">
        <v>61</v>
      </c>
      <c r="B69" s="1"/>
      <c r="C69" s="1"/>
      <c r="D69" s="2"/>
      <c r="E69" s="1"/>
      <c r="F69" s="65"/>
      <c r="G69" s="1"/>
      <c r="H69" s="42"/>
    </row>
    <row r="70" spans="1:10" x14ac:dyDescent="0.3">
      <c r="A70" s="15"/>
      <c r="B70" s="1"/>
      <c r="C70" s="1"/>
      <c r="D70" s="66" t="s">
        <v>62</v>
      </c>
      <c r="E70" s="66" t="s">
        <v>63</v>
      </c>
      <c r="F70" s="67" t="s">
        <v>64</v>
      </c>
      <c r="G70" s="68" t="s">
        <v>65</v>
      </c>
      <c r="H70" s="42"/>
    </row>
    <row r="71" spans="1:10" x14ac:dyDescent="0.3">
      <c r="A71" s="46" t="s">
        <v>66</v>
      </c>
      <c r="B71" s="1"/>
      <c r="C71" s="1"/>
      <c r="D71" s="69">
        <v>72491</v>
      </c>
      <c r="E71" s="70">
        <v>1736053586.8299999</v>
      </c>
      <c r="F71" s="71">
        <v>7.0000000000000007E-2</v>
      </c>
      <c r="G71" s="70">
        <v>1375044422.8299999</v>
      </c>
      <c r="H71" s="42"/>
      <c r="I71" s="59"/>
    </row>
    <row r="72" spans="1:10" x14ac:dyDescent="0.3">
      <c r="A72" s="46" t="s">
        <v>67</v>
      </c>
      <c r="B72" s="1"/>
      <c r="C72" s="1"/>
      <c r="D72" s="72"/>
      <c r="E72" s="73">
        <v>-23868960.460000001</v>
      </c>
      <c r="F72" s="74"/>
      <c r="G72" s="35">
        <v>-18914831.730000019</v>
      </c>
      <c r="H72" s="42"/>
      <c r="I72" s="59"/>
    </row>
    <row r="73" spans="1:10" x14ac:dyDescent="0.3">
      <c r="A73" s="46" t="s">
        <v>68</v>
      </c>
      <c r="B73" s="1"/>
      <c r="C73" s="1"/>
      <c r="D73" s="75">
        <v>-142</v>
      </c>
      <c r="E73" s="73">
        <v>-3227708.11</v>
      </c>
      <c r="F73" s="74"/>
      <c r="G73" s="35">
        <v>-2611510.7200000002</v>
      </c>
      <c r="H73" s="42"/>
      <c r="I73" s="59"/>
    </row>
    <row r="74" spans="1:10" x14ac:dyDescent="0.3">
      <c r="A74" s="46" t="s">
        <v>69</v>
      </c>
      <c r="B74" s="1"/>
      <c r="C74" s="1"/>
      <c r="D74" s="75">
        <v>0</v>
      </c>
      <c r="E74" s="73">
        <v>0</v>
      </c>
      <c r="F74" s="74"/>
      <c r="G74" s="35">
        <v>0</v>
      </c>
      <c r="H74" s="42"/>
      <c r="I74" s="59"/>
    </row>
    <row r="75" spans="1:10" x14ac:dyDescent="0.3">
      <c r="A75" s="46" t="s">
        <v>70</v>
      </c>
      <c r="B75" s="1"/>
      <c r="C75" s="21"/>
      <c r="D75" s="75">
        <v>-104</v>
      </c>
      <c r="E75" s="73">
        <v>-2177080.9</v>
      </c>
      <c r="F75" s="74"/>
      <c r="G75" s="35">
        <v>-1730658.04</v>
      </c>
      <c r="H75" s="42"/>
      <c r="I75" s="59"/>
    </row>
    <row r="76" spans="1:10" x14ac:dyDescent="0.3">
      <c r="A76" s="46" t="s">
        <v>71</v>
      </c>
      <c r="B76" s="1"/>
      <c r="C76" s="1"/>
      <c r="D76" s="75">
        <v>-309</v>
      </c>
      <c r="E76" s="73">
        <v>-7305941.9900000002</v>
      </c>
      <c r="F76" s="76"/>
      <c r="G76" s="35">
        <v>-5937075.7800000003</v>
      </c>
      <c r="H76" s="42"/>
      <c r="I76" s="59"/>
      <c r="J76" s="59"/>
    </row>
    <row r="77" spans="1:10" x14ac:dyDescent="0.3">
      <c r="A77" s="46" t="s">
        <v>72</v>
      </c>
      <c r="B77" s="1"/>
      <c r="C77" s="77"/>
      <c r="D77" s="78">
        <f>SUM(D71:D76)</f>
        <v>71936</v>
      </c>
      <c r="E77" s="79">
        <f>SUM(E71:E76)</f>
        <v>1699473895.3699999</v>
      </c>
      <c r="F77" s="80"/>
      <c r="G77" s="79">
        <f>SUM(G71:G76)</f>
        <v>1345850346.5599999</v>
      </c>
      <c r="H77" s="52"/>
      <c r="I77" s="59"/>
    </row>
    <row r="78" spans="1:10" x14ac:dyDescent="0.3">
      <c r="A78" s="81"/>
      <c r="B78" s="1"/>
      <c r="C78" s="47"/>
      <c r="D78" s="1"/>
      <c r="E78" s="82" t="s">
        <v>51</v>
      </c>
      <c r="F78" s="1"/>
      <c r="G78" s="82" t="s">
        <v>51</v>
      </c>
      <c r="H78" s="52"/>
    </row>
    <row r="79" spans="1:10" x14ac:dyDescent="0.3">
      <c r="A79" s="83" t="s">
        <v>73</v>
      </c>
      <c r="B79" s="1"/>
      <c r="C79" s="47"/>
      <c r="D79" s="1"/>
      <c r="E79" s="1"/>
      <c r="F79" s="1"/>
      <c r="G79" s="1"/>
      <c r="H79" s="52"/>
    </row>
    <row r="80" spans="1:10" x14ac:dyDescent="0.3">
      <c r="A80" s="84" t="s">
        <v>74</v>
      </c>
      <c r="B80" s="1"/>
      <c r="C80" s="47"/>
      <c r="D80" s="1"/>
      <c r="E80" s="1"/>
      <c r="F80" s="1"/>
      <c r="G80" s="56">
        <v>469499154.68000001</v>
      </c>
      <c r="H80" s="52"/>
      <c r="I80" s="59"/>
    </row>
    <row r="81" spans="1:10" x14ac:dyDescent="0.3">
      <c r="A81" s="84" t="s">
        <v>75</v>
      </c>
      <c r="B81" s="1"/>
      <c r="C81" s="47"/>
      <c r="D81" s="1"/>
      <c r="E81" s="1"/>
      <c r="F81" s="1"/>
      <c r="G81" s="61">
        <v>876351191.88</v>
      </c>
      <c r="H81" s="52"/>
      <c r="I81" s="59"/>
    </row>
    <row r="82" spans="1:10" x14ac:dyDescent="0.3">
      <c r="A82" s="85" t="s">
        <v>60</v>
      </c>
      <c r="B82" s="1"/>
      <c r="C82" s="47"/>
      <c r="D82" s="1"/>
      <c r="E82" s="1"/>
      <c r="F82" s="1"/>
      <c r="G82" s="86">
        <f>SUM(G80:G81)</f>
        <v>1345850346.5599999</v>
      </c>
      <c r="H82" s="52"/>
      <c r="I82" s="59"/>
    </row>
    <row r="83" spans="1:10" x14ac:dyDescent="0.3">
      <c r="A83" s="84"/>
      <c r="B83" s="1"/>
      <c r="C83" s="47"/>
      <c r="D83" s="1"/>
      <c r="E83" s="1"/>
      <c r="F83" s="1"/>
      <c r="G83" s="1"/>
      <c r="H83" s="52"/>
    </row>
    <row r="84" spans="1:10" x14ac:dyDescent="0.3">
      <c r="A84" s="87"/>
      <c r="B84" s="1"/>
      <c r="C84" s="47"/>
      <c r="D84" s="1"/>
      <c r="E84" s="1"/>
      <c r="F84" s="1"/>
      <c r="G84" s="1"/>
      <c r="H84" s="52"/>
    </row>
    <row r="85" spans="1:10" x14ac:dyDescent="0.3">
      <c r="A85" s="15" t="s">
        <v>76</v>
      </c>
      <c r="B85" s="1"/>
      <c r="C85" s="1"/>
      <c r="D85" s="1"/>
      <c r="E85" s="1"/>
      <c r="F85" s="1"/>
      <c r="G85" s="88"/>
      <c r="H85" s="1"/>
    </row>
    <row r="86" spans="1:10" x14ac:dyDescent="0.3">
      <c r="A86" s="15"/>
      <c r="B86" s="1"/>
      <c r="C86" s="1"/>
      <c r="D86" s="1"/>
      <c r="E86" s="1"/>
      <c r="F86" s="1"/>
      <c r="G86" s="47"/>
      <c r="H86" s="1"/>
    </row>
    <row r="87" spans="1:10" x14ac:dyDescent="0.3">
      <c r="A87" s="46" t="s">
        <v>43</v>
      </c>
      <c r="B87" s="1"/>
      <c r="C87" s="1"/>
      <c r="D87" s="1"/>
      <c r="E87" s="47"/>
      <c r="F87" s="37"/>
      <c r="G87" s="1"/>
      <c r="H87" s="89">
        <v>39855758.120000005</v>
      </c>
      <c r="I87" s="37"/>
      <c r="J87" s="37"/>
    </row>
    <row r="88" spans="1:10" x14ac:dyDescent="0.3">
      <c r="A88" s="46" t="s">
        <v>77</v>
      </c>
      <c r="B88" s="1"/>
      <c r="C88" s="1"/>
      <c r="D88" s="1"/>
      <c r="E88" s="1"/>
      <c r="F88" s="1"/>
      <c r="G88" s="1"/>
      <c r="H88" s="90">
        <v>0</v>
      </c>
      <c r="J88" s="37"/>
    </row>
    <row r="89" spans="1:10" x14ac:dyDescent="0.3">
      <c r="A89" s="46" t="s">
        <v>78</v>
      </c>
      <c r="B89" s="1"/>
      <c r="C89" s="1"/>
      <c r="D89" s="1"/>
      <c r="E89" s="1"/>
      <c r="F89" s="21"/>
      <c r="G89" s="1"/>
      <c r="H89" s="89">
        <f>H87+H88</f>
        <v>39855758.120000005</v>
      </c>
      <c r="J89" s="37"/>
    </row>
    <row r="90" spans="1:10" x14ac:dyDescent="0.3">
      <c r="A90" s="46"/>
      <c r="B90" s="1"/>
      <c r="C90" s="1"/>
      <c r="D90" s="1"/>
      <c r="E90" s="1"/>
      <c r="F90" s="1"/>
      <c r="G90" s="1"/>
      <c r="H90" s="21"/>
    </row>
    <row r="91" spans="1:10" x14ac:dyDescent="0.3">
      <c r="A91" s="46" t="s">
        <v>79</v>
      </c>
      <c r="B91" s="1"/>
      <c r="C91" s="1"/>
      <c r="D91" s="1"/>
      <c r="E91" s="1"/>
      <c r="F91" s="21"/>
      <c r="G91" s="1"/>
      <c r="H91" s="89">
        <v>0</v>
      </c>
      <c r="J91" s="37"/>
    </row>
    <row r="92" spans="1:10" x14ac:dyDescent="0.3">
      <c r="A92" s="46" t="s">
        <v>80</v>
      </c>
      <c r="B92" s="1"/>
      <c r="C92" s="1"/>
      <c r="D92" s="1"/>
      <c r="E92" s="1"/>
      <c r="F92" s="21"/>
      <c r="G92" s="1"/>
      <c r="H92" s="91">
        <v>640516.96</v>
      </c>
      <c r="J92" s="37"/>
    </row>
    <row r="93" spans="1:10" x14ac:dyDescent="0.3">
      <c r="A93" s="15" t="s">
        <v>81</v>
      </c>
      <c r="B93" s="1"/>
      <c r="C93" s="1"/>
      <c r="D93" s="1"/>
      <c r="E93" s="1"/>
      <c r="F93" s="1"/>
      <c r="G93" s="1"/>
      <c r="H93" s="92">
        <v>777867.18</v>
      </c>
      <c r="J93" s="37"/>
    </row>
    <row r="94" spans="1:10" x14ac:dyDescent="0.3">
      <c r="A94" s="46" t="s">
        <v>82</v>
      </c>
      <c r="B94" s="1"/>
      <c r="C94" s="1"/>
      <c r="D94" s="1"/>
      <c r="E94" s="1"/>
      <c r="F94" s="1"/>
      <c r="G94" s="1"/>
      <c r="H94" s="15"/>
    </row>
    <row r="95" spans="1:10" x14ac:dyDescent="0.3">
      <c r="A95" s="34" t="s">
        <v>83</v>
      </c>
      <c r="B95" s="1"/>
      <c r="C95" s="1"/>
      <c r="D95" s="1"/>
      <c r="E95" s="1"/>
      <c r="F95" s="1"/>
      <c r="G95" s="1"/>
      <c r="H95" s="89">
        <v>1145870.3500000001</v>
      </c>
      <c r="J95" s="37"/>
    </row>
    <row r="96" spans="1:10" x14ac:dyDescent="0.3">
      <c r="A96" s="34" t="s">
        <v>84</v>
      </c>
      <c r="B96" s="1"/>
      <c r="C96" s="1"/>
      <c r="D96" s="1"/>
      <c r="E96" s="1"/>
      <c r="F96" s="1"/>
      <c r="G96" s="1"/>
      <c r="H96" s="89">
        <v>1145870.3500000001</v>
      </c>
      <c r="J96" s="37"/>
    </row>
    <row r="97" spans="1:10" x14ac:dyDescent="0.3">
      <c r="A97" s="34" t="s">
        <v>85</v>
      </c>
      <c r="B97" s="1"/>
      <c r="C97" s="1"/>
      <c r="D97" s="1"/>
      <c r="E97" s="1"/>
      <c r="F97" s="1"/>
      <c r="G97" s="1"/>
      <c r="H97" s="93">
        <f>IF(H96&lt;H95,H95-H96,0)</f>
        <v>0</v>
      </c>
      <c r="J97" s="37"/>
    </row>
    <row r="98" spans="1:10" x14ac:dyDescent="0.3">
      <c r="A98" s="34" t="s">
        <v>86</v>
      </c>
      <c r="B98" s="1"/>
      <c r="C98" s="1"/>
      <c r="D98" s="1"/>
      <c r="E98" s="1"/>
      <c r="F98" s="1"/>
      <c r="G98" s="1"/>
      <c r="H98" s="94">
        <f>H91+H92+H93+H96</f>
        <v>2564254.4900000002</v>
      </c>
      <c r="I98" s="37"/>
      <c r="J98" s="37"/>
    </row>
    <row r="99" spans="1:10" x14ac:dyDescent="0.3">
      <c r="A99" s="81"/>
      <c r="B99" s="1"/>
      <c r="C99" s="1"/>
      <c r="D99" s="1"/>
      <c r="E99" s="1"/>
      <c r="F99" s="1"/>
      <c r="G99" s="1"/>
      <c r="H99" s="1"/>
    </row>
    <row r="100" spans="1:10" x14ac:dyDescent="0.3">
      <c r="A100" s="46" t="s">
        <v>87</v>
      </c>
      <c r="B100" s="1"/>
      <c r="C100" s="1"/>
      <c r="D100" s="1"/>
      <c r="E100" s="1"/>
      <c r="F100" s="1"/>
      <c r="G100" s="1"/>
      <c r="H100" s="1"/>
    </row>
    <row r="101" spans="1:10" x14ac:dyDescent="0.3">
      <c r="A101" s="95" t="s">
        <v>88</v>
      </c>
      <c r="B101" s="1"/>
      <c r="C101" s="1"/>
      <c r="D101" s="1"/>
      <c r="E101" s="1"/>
      <c r="F101" s="1"/>
      <c r="G101" s="1"/>
      <c r="H101" s="1"/>
    </row>
    <row r="102" spans="1:10" x14ac:dyDescent="0.3">
      <c r="A102" s="96" t="s">
        <v>89</v>
      </c>
      <c r="B102" s="1"/>
      <c r="C102" s="1"/>
      <c r="D102" s="1"/>
      <c r="E102" s="1"/>
      <c r="F102" s="1"/>
      <c r="G102" s="1"/>
      <c r="H102" s="89">
        <v>0</v>
      </c>
      <c r="J102" s="37"/>
    </row>
    <row r="103" spans="1:10" x14ac:dyDescent="0.3">
      <c r="A103" s="96" t="s">
        <v>90</v>
      </c>
      <c r="B103" s="1"/>
      <c r="C103" s="1"/>
      <c r="D103" s="1"/>
      <c r="E103" s="1"/>
      <c r="F103" s="1"/>
      <c r="G103" s="1"/>
      <c r="H103" s="89">
        <v>0</v>
      </c>
      <c r="J103" s="37"/>
    </row>
    <row r="104" spans="1:10" x14ac:dyDescent="0.3">
      <c r="A104" s="96" t="s">
        <v>91</v>
      </c>
      <c r="B104" s="1"/>
      <c r="C104" s="1"/>
      <c r="D104" s="1"/>
      <c r="E104" s="1"/>
      <c r="F104" s="1"/>
      <c r="G104" s="1"/>
      <c r="H104" s="89">
        <v>92148.72</v>
      </c>
      <c r="J104" s="37"/>
    </row>
    <row r="105" spans="1:10" x14ac:dyDescent="0.3">
      <c r="A105" s="96"/>
      <c r="B105" s="1"/>
      <c r="C105" s="1"/>
      <c r="D105" s="1"/>
      <c r="E105" s="1"/>
      <c r="F105" s="1"/>
      <c r="G105" s="1"/>
      <c r="H105" s="89"/>
    </row>
    <row r="106" spans="1:10" x14ac:dyDescent="0.3">
      <c r="A106" s="96" t="s">
        <v>92</v>
      </c>
      <c r="B106" s="1"/>
      <c r="C106" s="1"/>
      <c r="D106" s="1"/>
      <c r="E106" s="1"/>
      <c r="F106" s="1"/>
      <c r="G106" s="1"/>
      <c r="H106" s="89">
        <v>92148.72</v>
      </c>
      <c r="J106" s="37"/>
    </row>
    <row r="107" spans="1:10" x14ac:dyDescent="0.3">
      <c r="A107" s="96" t="s">
        <v>93</v>
      </c>
      <c r="B107" s="1"/>
      <c r="C107" s="1"/>
      <c r="D107" s="1"/>
      <c r="E107" s="1"/>
      <c r="F107" s="1"/>
      <c r="G107" s="1"/>
      <c r="H107" s="97">
        <f>IF(H106&lt;H104,H104-H106,0)</f>
        <v>0</v>
      </c>
      <c r="J107" s="37"/>
    </row>
    <row r="108" spans="1:10" x14ac:dyDescent="0.3">
      <c r="A108" s="15"/>
      <c r="B108" s="1"/>
      <c r="C108" s="1"/>
      <c r="D108" s="1"/>
      <c r="E108" s="1"/>
      <c r="F108" s="1"/>
      <c r="G108" s="1"/>
      <c r="H108" s="1"/>
    </row>
    <row r="109" spans="1:10" x14ac:dyDescent="0.3">
      <c r="A109" s="95" t="s">
        <v>94</v>
      </c>
      <c r="B109" s="1"/>
      <c r="C109" s="1"/>
      <c r="D109" s="1"/>
      <c r="E109" s="1"/>
      <c r="F109" s="1"/>
      <c r="G109" s="1"/>
      <c r="H109" s="1"/>
    </row>
    <row r="110" spans="1:10" x14ac:dyDescent="0.3">
      <c r="A110" s="96" t="s">
        <v>95</v>
      </c>
      <c r="B110" s="1"/>
      <c r="C110" s="1"/>
      <c r="D110" s="1"/>
      <c r="E110" s="1"/>
      <c r="F110" s="1"/>
      <c r="G110" s="1"/>
      <c r="H110" s="89">
        <v>0</v>
      </c>
      <c r="J110" s="37"/>
    </row>
    <row r="111" spans="1:10" x14ac:dyDescent="0.3">
      <c r="A111" s="96" t="s">
        <v>96</v>
      </c>
      <c r="B111" s="1"/>
      <c r="C111" s="1"/>
      <c r="D111" s="1"/>
      <c r="E111" s="1"/>
      <c r="F111" s="1"/>
      <c r="G111" s="1"/>
      <c r="H111" s="89">
        <v>0</v>
      </c>
      <c r="J111" s="37"/>
    </row>
    <row r="112" spans="1:10" x14ac:dyDescent="0.3">
      <c r="A112" s="96" t="s">
        <v>97</v>
      </c>
      <c r="B112" s="1"/>
      <c r="C112" s="1"/>
      <c r="D112" s="1"/>
      <c r="E112" s="1"/>
      <c r="F112" s="1"/>
      <c r="G112" s="1"/>
      <c r="H112" s="89">
        <v>1196916.67</v>
      </c>
      <c r="J112" s="37"/>
    </row>
    <row r="113" spans="1:10" x14ac:dyDescent="0.3">
      <c r="A113" s="96"/>
      <c r="B113" s="1"/>
      <c r="C113" s="1"/>
      <c r="D113" s="1"/>
      <c r="E113" s="1"/>
      <c r="F113" s="1"/>
      <c r="G113" s="1"/>
      <c r="H113" s="89"/>
    </row>
    <row r="114" spans="1:10" x14ac:dyDescent="0.3">
      <c r="A114" s="96" t="s">
        <v>98</v>
      </c>
      <c r="B114" s="1"/>
      <c r="C114" s="1"/>
      <c r="D114" s="1"/>
      <c r="E114" s="1"/>
      <c r="F114" s="1"/>
      <c r="G114" s="1"/>
      <c r="H114" s="89">
        <v>1196916.67</v>
      </c>
      <c r="J114" s="37"/>
    </row>
    <row r="115" spans="1:10" x14ac:dyDescent="0.3">
      <c r="A115" s="96" t="s">
        <v>99</v>
      </c>
      <c r="B115" s="1"/>
      <c r="C115" s="1"/>
      <c r="D115" s="1"/>
      <c r="E115" s="1"/>
      <c r="F115" s="1"/>
      <c r="G115" s="1"/>
      <c r="H115" s="97">
        <f>IF(H114&lt;H112,H112-H114,0)</f>
        <v>0</v>
      </c>
      <c r="J115" s="37"/>
    </row>
    <row r="116" spans="1:10" x14ac:dyDescent="0.3">
      <c r="A116" s="96"/>
      <c r="B116" s="1"/>
      <c r="C116" s="1"/>
      <c r="D116" s="1"/>
      <c r="E116" s="1"/>
      <c r="F116" s="1"/>
      <c r="G116" s="1"/>
      <c r="H116" s="1"/>
    </row>
    <row r="117" spans="1:10" x14ac:dyDescent="0.3">
      <c r="A117" s="95" t="s">
        <v>100</v>
      </c>
      <c r="B117" s="1"/>
      <c r="C117" s="1"/>
      <c r="D117" s="1"/>
      <c r="E117" s="1"/>
      <c r="F117" s="1"/>
      <c r="G117" s="1"/>
      <c r="H117" s="1"/>
    </row>
    <row r="118" spans="1:10" x14ac:dyDescent="0.3">
      <c r="A118" s="96" t="s">
        <v>101</v>
      </c>
      <c r="B118" s="1"/>
      <c r="C118" s="1"/>
      <c r="D118" s="1"/>
      <c r="E118" s="1"/>
      <c r="F118" s="1"/>
      <c r="G118" s="1"/>
      <c r="H118" s="89">
        <v>0</v>
      </c>
      <c r="J118" s="37"/>
    </row>
    <row r="119" spans="1:10" x14ac:dyDescent="0.3">
      <c r="A119" s="96" t="s">
        <v>102</v>
      </c>
      <c r="B119" s="1"/>
      <c r="C119" s="1"/>
      <c r="D119" s="1"/>
      <c r="E119" s="1"/>
      <c r="F119" s="1"/>
      <c r="G119" s="1"/>
      <c r="H119" s="89">
        <v>0</v>
      </c>
      <c r="J119" s="37"/>
    </row>
    <row r="120" spans="1:10" x14ac:dyDescent="0.3">
      <c r="A120" s="96" t="s">
        <v>103</v>
      </c>
      <c r="B120" s="1"/>
      <c r="C120" s="1"/>
      <c r="D120" s="1"/>
      <c r="E120" s="1"/>
      <c r="F120" s="1"/>
      <c r="G120" s="1"/>
      <c r="H120" s="89">
        <v>0</v>
      </c>
      <c r="J120" s="37"/>
    </row>
    <row r="121" spans="1:10" x14ac:dyDescent="0.3">
      <c r="A121" s="96"/>
      <c r="B121" s="1"/>
      <c r="C121" s="1"/>
      <c r="D121" s="1"/>
      <c r="E121" s="1"/>
      <c r="F121" s="1"/>
      <c r="G121" s="1"/>
      <c r="H121" s="89"/>
    </row>
    <row r="122" spans="1:10" x14ac:dyDescent="0.3">
      <c r="A122" s="96" t="s">
        <v>104</v>
      </c>
      <c r="B122" s="1"/>
      <c r="C122" s="1"/>
      <c r="D122" s="1"/>
      <c r="E122" s="1"/>
      <c r="F122" s="1"/>
      <c r="G122" s="1"/>
      <c r="H122" s="89">
        <v>0</v>
      </c>
      <c r="J122" s="37"/>
    </row>
    <row r="123" spans="1:10" x14ac:dyDescent="0.3">
      <c r="A123" s="96" t="s">
        <v>105</v>
      </c>
      <c r="B123" s="1"/>
      <c r="C123" s="1"/>
      <c r="D123" s="1"/>
      <c r="E123" s="1"/>
      <c r="F123" s="1"/>
      <c r="G123" s="1"/>
      <c r="H123" s="97">
        <f>IF(H122&lt;H120,H120-H122,0)</f>
        <v>0</v>
      </c>
      <c r="J123" s="37"/>
    </row>
    <row r="124" spans="1:10" x14ac:dyDescent="0.3">
      <c r="A124" s="96"/>
      <c r="B124" s="1"/>
      <c r="C124" s="1"/>
      <c r="D124" s="1"/>
      <c r="E124" s="1"/>
      <c r="F124" s="1"/>
      <c r="G124" s="1"/>
      <c r="H124" s="1"/>
    </row>
    <row r="125" spans="1:10" x14ac:dyDescent="0.3">
      <c r="A125" s="95" t="s">
        <v>106</v>
      </c>
      <c r="B125" s="1"/>
      <c r="C125" s="1"/>
      <c r="D125" s="1"/>
      <c r="E125" s="1"/>
      <c r="F125" s="1"/>
      <c r="G125" s="1"/>
      <c r="H125" s="31"/>
    </row>
    <row r="126" spans="1:10" x14ac:dyDescent="0.3">
      <c r="A126" s="96" t="s">
        <v>107</v>
      </c>
      <c r="B126" s="1"/>
      <c r="C126" s="1"/>
      <c r="D126" s="1"/>
      <c r="E126" s="1"/>
      <c r="F126" s="1"/>
      <c r="G126" s="1"/>
      <c r="H126" s="89">
        <v>0</v>
      </c>
      <c r="J126" s="37"/>
    </row>
    <row r="127" spans="1:10" x14ac:dyDescent="0.3">
      <c r="A127" s="96" t="s">
        <v>108</v>
      </c>
      <c r="B127" s="1"/>
      <c r="C127" s="1"/>
      <c r="D127" s="1"/>
      <c r="E127" s="1"/>
      <c r="F127" s="1"/>
      <c r="G127" s="1"/>
      <c r="H127" s="89">
        <v>0</v>
      </c>
      <c r="J127" s="37"/>
    </row>
    <row r="128" spans="1:10" x14ac:dyDescent="0.3">
      <c r="A128" s="96" t="s">
        <v>109</v>
      </c>
      <c r="B128" s="1"/>
      <c r="C128" s="1"/>
      <c r="D128" s="1"/>
      <c r="E128" s="1"/>
      <c r="F128" s="1"/>
      <c r="G128" s="1"/>
      <c r="H128" s="89">
        <v>1005100</v>
      </c>
      <c r="J128" s="37"/>
    </row>
    <row r="129" spans="1:10" x14ac:dyDescent="0.3">
      <c r="A129" s="96"/>
      <c r="B129" s="1"/>
      <c r="C129" s="1"/>
      <c r="D129" s="1"/>
      <c r="E129" s="1"/>
      <c r="F129" s="1"/>
      <c r="G129" s="1"/>
      <c r="H129" s="89"/>
    </row>
    <row r="130" spans="1:10" x14ac:dyDescent="0.3">
      <c r="A130" s="96" t="s">
        <v>110</v>
      </c>
      <c r="B130" s="1"/>
      <c r="C130" s="1"/>
      <c r="D130" s="1"/>
      <c r="E130" s="1"/>
      <c r="F130" s="1"/>
      <c r="G130" s="1"/>
      <c r="H130" s="89">
        <v>1005100</v>
      </c>
      <c r="J130" s="37"/>
    </row>
    <row r="131" spans="1:10" x14ac:dyDescent="0.3">
      <c r="A131" s="96" t="s">
        <v>111</v>
      </c>
      <c r="B131" s="1"/>
      <c r="C131" s="1"/>
      <c r="D131" s="1"/>
      <c r="E131" s="1"/>
      <c r="F131" s="1"/>
      <c r="G131" s="1"/>
      <c r="H131" s="97">
        <f>IF(H130&lt;H128,H128-H130,0)</f>
        <v>0</v>
      </c>
      <c r="J131" s="37"/>
    </row>
    <row r="132" spans="1:10" x14ac:dyDescent="0.3">
      <c r="A132" s="15"/>
      <c r="B132" s="1"/>
      <c r="C132" s="1"/>
      <c r="D132" s="1"/>
      <c r="E132" s="1"/>
      <c r="F132" s="1"/>
      <c r="G132" s="1"/>
      <c r="H132" s="21" t="s">
        <v>51</v>
      </c>
    </row>
    <row r="133" spans="1:10" x14ac:dyDescent="0.3">
      <c r="A133" s="95" t="s">
        <v>112</v>
      </c>
      <c r="B133" s="1"/>
      <c r="C133" s="1"/>
      <c r="D133" s="1"/>
      <c r="E133" s="1"/>
      <c r="F133" s="1"/>
      <c r="G133" s="1"/>
      <c r="H133" s="1"/>
    </row>
    <row r="134" spans="1:10" x14ac:dyDescent="0.3">
      <c r="A134" s="96" t="s">
        <v>113</v>
      </c>
      <c r="B134" s="1"/>
      <c r="C134" s="1"/>
      <c r="D134" s="1"/>
      <c r="E134" s="1"/>
      <c r="F134" s="1"/>
      <c r="G134" s="1"/>
      <c r="H134" s="89">
        <v>0</v>
      </c>
      <c r="J134" s="37"/>
    </row>
    <row r="135" spans="1:10" x14ac:dyDescent="0.3">
      <c r="A135" s="96" t="s">
        <v>114</v>
      </c>
      <c r="B135" s="1"/>
      <c r="C135" s="1"/>
      <c r="D135" s="1"/>
      <c r="E135" s="1"/>
      <c r="F135" s="1"/>
      <c r="G135" s="1"/>
      <c r="H135" s="89">
        <v>0</v>
      </c>
      <c r="J135" s="37"/>
    </row>
    <row r="136" spans="1:10" x14ac:dyDescent="0.3">
      <c r="A136" s="96" t="s">
        <v>115</v>
      </c>
      <c r="B136" s="1"/>
      <c r="C136" s="1"/>
      <c r="D136" s="1"/>
      <c r="E136" s="1"/>
      <c r="F136" s="1"/>
      <c r="G136" s="1"/>
      <c r="H136" s="89">
        <v>250200</v>
      </c>
      <c r="J136" s="37"/>
    </row>
    <row r="137" spans="1:10" x14ac:dyDescent="0.3">
      <c r="A137" s="96"/>
      <c r="B137" s="1"/>
      <c r="C137" s="1"/>
      <c r="D137" s="1"/>
      <c r="E137" s="1"/>
      <c r="F137" s="1"/>
      <c r="G137" s="1"/>
      <c r="H137" s="89"/>
    </row>
    <row r="138" spans="1:10" x14ac:dyDescent="0.3">
      <c r="A138" s="96" t="s">
        <v>116</v>
      </c>
      <c r="B138" s="1"/>
      <c r="C138" s="1"/>
      <c r="D138" s="1"/>
      <c r="E138" s="1"/>
      <c r="F138" s="1"/>
      <c r="G138" s="1"/>
      <c r="H138" s="89">
        <v>250200</v>
      </c>
      <c r="J138" s="37"/>
    </row>
    <row r="139" spans="1:10" x14ac:dyDescent="0.3">
      <c r="A139" s="96" t="s">
        <v>117</v>
      </c>
      <c r="B139" s="1"/>
      <c r="C139" s="1"/>
      <c r="D139" s="1"/>
      <c r="E139" s="1"/>
      <c r="F139" s="1"/>
      <c r="G139" s="1"/>
      <c r="H139" s="97">
        <f>IF(H138&lt;H136,H136-H138,0)</f>
        <v>0</v>
      </c>
      <c r="J139" s="37"/>
    </row>
    <row r="140" spans="1:10" x14ac:dyDescent="0.3">
      <c r="A140" s="95"/>
      <c r="B140" s="1"/>
      <c r="C140" s="1"/>
      <c r="D140" s="1"/>
      <c r="E140" s="1"/>
      <c r="F140" s="1"/>
      <c r="G140" s="1"/>
      <c r="H140" s="1"/>
    </row>
    <row r="141" spans="1:10" x14ac:dyDescent="0.3">
      <c r="A141" s="95" t="s">
        <v>118</v>
      </c>
      <c r="B141" s="1"/>
      <c r="C141" s="1"/>
      <c r="D141" s="1"/>
      <c r="E141" s="1"/>
      <c r="F141" s="1"/>
      <c r="G141" s="1"/>
      <c r="H141" s="1"/>
    </row>
    <row r="142" spans="1:10" x14ac:dyDescent="0.3">
      <c r="A142" s="96" t="s">
        <v>119</v>
      </c>
      <c r="B142" s="1"/>
      <c r="C142" s="1"/>
      <c r="D142" s="1"/>
      <c r="E142" s="1"/>
      <c r="F142" s="1"/>
      <c r="G142" s="1"/>
      <c r="H142" s="31">
        <v>0</v>
      </c>
      <c r="J142" s="37"/>
    </row>
    <row r="143" spans="1:10" x14ac:dyDescent="0.3">
      <c r="A143" s="96" t="s">
        <v>120</v>
      </c>
      <c r="B143" s="1"/>
      <c r="C143" s="1"/>
      <c r="D143" s="1"/>
      <c r="E143" s="1"/>
      <c r="F143" s="1"/>
      <c r="G143" s="1"/>
      <c r="H143" s="31">
        <v>0</v>
      </c>
      <c r="J143" s="37"/>
    </row>
    <row r="144" spans="1:10" x14ac:dyDescent="0.3">
      <c r="A144" s="96" t="s">
        <v>121</v>
      </c>
      <c r="B144" s="1"/>
      <c r="C144" s="1"/>
      <c r="D144" s="1"/>
      <c r="E144" s="1"/>
      <c r="F144" s="1"/>
      <c r="G144" s="1"/>
      <c r="H144" s="31">
        <v>0</v>
      </c>
      <c r="J144" s="37"/>
    </row>
    <row r="145" spans="1:10" x14ac:dyDescent="0.3">
      <c r="A145" s="96"/>
      <c r="B145" s="1"/>
      <c r="C145" s="1"/>
      <c r="D145" s="1"/>
      <c r="E145" s="1"/>
      <c r="F145" s="1"/>
      <c r="G145" s="1"/>
      <c r="H145" s="31"/>
    </row>
    <row r="146" spans="1:10" x14ac:dyDescent="0.3">
      <c r="A146" s="96" t="s">
        <v>122</v>
      </c>
      <c r="B146" s="1"/>
      <c r="C146" s="1"/>
      <c r="D146" s="1"/>
      <c r="E146" s="1"/>
      <c r="F146" s="1"/>
      <c r="G146" s="1"/>
      <c r="H146" s="31">
        <v>0</v>
      </c>
      <c r="J146" s="37"/>
    </row>
    <row r="147" spans="1:10" x14ac:dyDescent="0.3">
      <c r="A147" s="96" t="s">
        <v>123</v>
      </c>
      <c r="B147" s="1"/>
      <c r="C147" s="1"/>
      <c r="D147" s="1"/>
      <c r="E147" s="1"/>
      <c r="F147" s="1"/>
      <c r="G147" s="1"/>
      <c r="H147" s="31">
        <v>0</v>
      </c>
      <c r="J147" s="37"/>
    </row>
    <row r="148" spans="1:10" x14ac:dyDescent="0.3">
      <c r="A148" s="15"/>
      <c r="B148" s="1"/>
      <c r="C148" s="1"/>
      <c r="D148" s="1"/>
      <c r="E148" s="1"/>
      <c r="F148" s="1"/>
      <c r="G148" s="1"/>
      <c r="H148" s="21" t="s">
        <v>51</v>
      </c>
    </row>
    <row r="149" spans="1:10" x14ac:dyDescent="0.3">
      <c r="A149" s="95" t="s">
        <v>124</v>
      </c>
      <c r="B149" s="1"/>
      <c r="C149" s="1"/>
      <c r="D149" s="1"/>
      <c r="E149" s="1"/>
      <c r="F149" s="1"/>
      <c r="G149" s="1"/>
      <c r="H149" s="1"/>
    </row>
    <row r="150" spans="1:10" x14ac:dyDescent="0.3">
      <c r="A150" s="96" t="s">
        <v>125</v>
      </c>
      <c r="B150" s="1"/>
      <c r="C150" s="1"/>
      <c r="D150" s="1"/>
      <c r="E150" s="1"/>
      <c r="F150" s="1"/>
      <c r="G150" s="1"/>
      <c r="H150" s="98">
        <v>2544365.3899999997</v>
      </c>
      <c r="J150" s="37"/>
    </row>
    <row r="151" spans="1:10" x14ac:dyDescent="0.3">
      <c r="A151" s="96" t="s">
        <v>126</v>
      </c>
      <c r="B151" s="1"/>
      <c r="C151" s="1"/>
      <c r="D151" s="1"/>
      <c r="E151" s="1"/>
      <c r="F151" s="1"/>
      <c r="G151" s="1"/>
      <c r="H151" s="94">
        <v>2544365.3899999997</v>
      </c>
      <c r="J151" s="37"/>
    </row>
    <row r="152" spans="1:10" x14ac:dyDescent="0.3">
      <c r="A152" s="96" t="s">
        <v>127</v>
      </c>
      <c r="B152" s="1"/>
      <c r="C152" s="1"/>
      <c r="D152" s="1"/>
      <c r="E152" s="1"/>
      <c r="F152" s="1"/>
      <c r="G152" s="1"/>
      <c r="H152" s="94">
        <f>IF(H150-H151&gt;0,H150-H151,0)</f>
        <v>0</v>
      </c>
      <c r="J152" s="37"/>
    </row>
    <row r="153" spans="1:10" x14ac:dyDescent="0.3">
      <c r="A153" s="96" t="s">
        <v>128</v>
      </c>
      <c r="B153" s="1"/>
      <c r="C153" s="1"/>
      <c r="D153" s="1"/>
      <c r="E153" s="1"/>
      <c r="F153" s="1"/>
      <c r="G153" s="1"/>
      <c r="H153" s="94">
        <v>0</v>
      </c>
      <c r="J153" s="37"/>
    </row>
    <row r="154" spans="1:10" x14ac:dyDescent="0.3">
      <c r="A154" s="15"/>
      <c r="B154" s="1"/>
      <c r="C154" s="1"/>
      <c r="D154" s="1"/>
      <c r="E154" s="1"/>
      <c r="F154" s="1"/>
      <c r="G154" s="1"/>
      <c r="H154" s="1"/>
    </row>
    <row r="155" spans="1:10" x14ac:dyDescent="0.3">
      <c r="A155" s="46" t="s">
        <v>129</v>
      </c>
      <c r="B155" s="1"/>
      <c r="C155" s="1"/>
      <c r="D155" s="1"/>
      <c r="E155" s="1"/>
      <c r="F155" s="21"/>
      <c r="G155" s="1"/>
      <c r="H155" s="21">
        <v>34747138.240000002</v>
      </c>
      <c r="J155" s="37"/>
    </row>
    <row r="156" spans="1:10" x14ac:dyDescent="0.3">
      <c r="A156" s="34"/>
      <c r="B156" s="1"/>
      <c r="C156" s="1"/>
      <c r="D156" s="1"/>
      <c r="E156" s="1"/>
      <c r="F156" s="1"/>
      <c r="G156" s="1"/>
      <c r="H156" s="1"/>
    </row>
    <row r="157" spans="1:10" x14ac:dyDescent="0.3">
      <c r="A157" s="34" t="s">
        <v>130</v>
      </c>
      <c r="B157" s="1"/>
      <c r="C157" s="1"/>
      <c r="D157" s="1"/>
      <c r="E157" s="1"/>
      <c r="F157" s="1"/>
      <c r="G157" s="1"/>
      <c r="H157" s="1"/>
    </row>
    <row r="158" spans="1:10" x14ac:dyDescent="0.3">
      <c r="A158" s="99" t="s">
        <v>131</v>
      </c>
      <c r="B158" s="1"/>
      <c r="C158" s="1"/>
      <c r="D158" s="1"/>
      <c r="E158" s="1"/>
      <c r="F158" s="1"/>
      <c r="G158" s="1"/>
      <c r="H158" s="94">
        <f>IF(H155&gt;H161,H161,IF(ABS(H155-H161)&lt;0.005,H161,"Funds Paid vs. Owed Discrepancy"))</f>
        <v>29194076.270000018</v>
      </c>
      <c r="J158" s="37"/>
    </row>
    <row r="159" spans="1:10" x14ac:dyDescent="0.3">
      <c r="A159" s="46"/>
      <c r="B159" s="1"/>
      <c r="C159" s="1"/>
      <c r="D159" s="1"/>
      <c r="E159" s="1"/>
      <c r="F159" s="1"/>
      <c r="G159" s="1"/>
      <c r="H159" s="15"/>
    </row>
    <row r="160" spans="1:10" x14ac:dyDescent="0.3">
      <c r="A160" s="34" t="s">
        <v>132</v>
      </c>
      <c r="B160" s="1"/>
      <c r="C160" s="1"/>
      <c r="D160" s="1"/>
      <c r="E160" s="1"/>
      <c r="F160" s="1"/>
      <c r="G160" s="1"/>
      <c r="H160" s="89">
        <v>0</v>
      </c>
      <c r="J160" s="37"/>
    </row>
    <row r="161" spans="1:10" x14ac:dyDescent="0.3">
      <c r="A161" s="34" t="s">
        <v>133</v>
      </c>
      <c r="B161" s="1"/>
      <c r="C161" s="1"/>
      <c r="D161" s="1"/>
      <c r="E161" s="1"/>
      <c r="F161" s="1"/>
      <c r="G161" s="1"/>
      <c r="H161" s="89">
        <v>29194076.270000018</v>
      </c>
      <c r="I161" s="37"/>
      <c r="J161" s="37"/>
    </row>
    <row r="162" spans="1:10" x14ac:dyDescent="0.3">
      <c r="A162" s="34" t="s">
        <v>134</v>
      </c>
      <c r="B162" s="1"/>
      <c r="C162" s="1"/>
      <c r="D162" s="1"/>
      <c r="E162" s="1"/>
      <c r="F162" s="1"/>
      <c r="G162" s="1"/>
      <c r="H162" s="94">
        <f>IF(H161-H158&gt;0,H161-H158,0)</f>
        <v>0</v>
      </c>
      <c r="J162" s="37"/>
    </row>
    <row r="163" spans="1:10" x14ac:dyDescent="0.3">
      <c r="A163" s="34"/>
      <c r="B163" s="1"/>
      <c r="C163" s="1"/>
      <c r="D163" s="1"/>
      <c r="E163" s="1"/>
      <c r="F163" s="1"/>
      <c r="G163" s="1"/>
      <c r="H163" s="21" t="s">
        <v>51</v>
      </c>
    </row>
    <row r="164" spans="1:10" x14ac:dyDescent="0.3">
      <c r="A164" s="34"/>
      <c r="B164" s="1"/>
      <c r="C164" s="1"/>
      <c r="D164" s="1"/>
      <c r="E164" s="1"/>
      <c r="F164" s="1"/>
      <c r="G164" s="1"/>
      <c r="H164" s="21" t="s">
        <v>51</v>
      </c>
    </row>
    <row r="165" spans="1:10" x14ac:dyDescent="0.3">
      <c r="A165" s="46" t="s">
        <v>135</v>
      </c>
      <c r="B165" s="1"/>
      <c r="C165" s="1"/>
      <c r="D165" s="1"/>
      <c r="E165" s="1"/>
      <c r="F165" s="1"/>
      <c r="G165" s="1"/>
      <c r="H165" s="94">
        <v>0</v>
      </c>
      <c r="J165" s="37"/>
    </row>
    <row r="166" spans="1:10" x14ac:dyDescent="0.3">
      <c r="A166" s="46"/>
      <c r="B166" s="1"/>
      <c r="C166" s="1"/>
      <c r="D166" s="1"/>
      <c r="E166" s="1"/>
      <c r="F166" s="1"/>
      <c r="G166" s="1"/>
      <c r="H166" s="15"/>
    </row>
    <row r="167" spans="1:10" x14ac:dyDescent="0.3">
      <c r="A167" s="34" t="s">
        <v>136</v>
      </c>
      <c r="B167" s="1"/>
      <c r="C167" s="1"/>
      <c r="D167" s="1"/>
      <c r="E167" s="1"/>
      <c r="F167" s="1"/>
      <c r="G167" s="1"/>
      <c r="H167" s="89">
        <v>0</v>
      </c>
      <c r="J167" s="37"/>
    </row>
    <row r="168" spans="1:10" x14ac:dyDescent="0.3">
      <c r="A168" s="34" t="s">
        <v>137</v>
      </c>
      <c r="B168" s="1"/>
      <c r="C168" s="1"/>
      <c r="D168" s="1"/>
      <c r="E168" s="1"/>
      <c r="F168" s="1"/>
      <c r="G168" s="1"/>
      <c r="H168" s="94">
        <v>0</v>
      </c>
      <c r="J168" s="37"/>
    </row>
    <row r="169" spans="1:10" x14ac:dyDescent="0.3">
      <c r="A169" s="34" t="s">
        <v>138</v>
      </c>
      <c r="B169" s="1"/>
      <c r="C169" s="1"/>
      <c r="D169" s="1"/>
      <c r="E169" s="1"/>
      <c r="F169" s="1"/>
      <c r="G169" s="1"/>
      <c r="H169" s="94">
        <v>0</v>
      </c>
      <c r="J169" s="37"/>
    </row>
    <row r="170" spans="1:10" x14ac:dyDescent="0.3">
      <c r="A170" s="34"/>
      <c r="B170" s="1"/>
      <c r="C170" s="1"/>
      <c r="D170" s="1"/>
      <c r="E170" s="1"/>
      <c r="F170" s="1"/>
      <c r="G170" s="1"/>
      <c r="H170" s="21" t="s">
        <v>51</v>
      </c>
    </row>
    <row r="171" spans="1:10" x14ac:dyDescent="0.3">
      <c r="A171" s="46" t="s">
        <v>139</v>
      </c>
      <c r="B171" s="1"/>
      <c r="C171" s="1"/>
      <c r="D171" s="1"/>
      <c r="E171" s="1"/>
      <c r="F171" s="21"/>
      <c r="G171" s="1"/>
      <c r="H171" s="94">
        <f>ROUND(H155-H158-H165,2)</f>
        <v>5553061.9699999997</v>
      </c>
      <c r="I171" s="100"/>
      <c r="J171" s="37"/>
    </row>
    <row r="172" spans="1:10" x14ac:dyDescent="0.3">
      <c r="A172" s="89"/>
      <c r="B172" s="31"/>
      <c r="C172" s="31"/>
      <c r="D172" s="31"/>
      <c r="E172" s="31"/>
      <c r="F172" s="31"/>
      <c r="G172" s="1"/>
      <c r="H172" s="31"/>
    </row>
    <row r="173" spans="1:10" x14ac:dyDescent="0.3">
      <c r="A173" s="81"/>
      <c r="B173" s="1"/>
      <c r="C173" s="2"/>
      <c r="D173" s="3"/>
      <c r="E173" s="1"/>
      <c r="F173" s="1"/>
      <c r="G173" s="1"/>
      <c r="H173" s="1"/>
    </row>
    <row r="174" spans="1:10" x14ac:dyDescent="0.3">
      <c r="A174" s="81"/>
      <c r="B174" s="1"/>
      <c r="C174" s="2"/>
      <c r="D174" s="3"/>
      <c r="E174" s="1"/>
      <c r="F174" s="1"/>
      <c r="G174" s="1"/>
      <c r="H174" s="1"/>
    </row>
    <row r="175" spans="1:10" x14ac:dyDescent="0.3">
      <c r="A175" s="81"/>
      <c r="B175" s="1"/>
      <c r="C175" s="2"/>
      <c r="D175" s="3"/>
      <c r="E175" s="1"/>
      <c r="F175" s="1"/>
      <c r="G175" s="1"/>
      <c r="H175" s="1"/>
    </row>
    <row r="176" spans="1:10" x14ac:dyDescent="0.3">
      <c r="A176" s="81"/>
      <c r="B176" s="1"/>
      <c r="C176" s="2"/>
      <c r="D176" s="3"/>
      <c r="E176" s="1"/>
      <c r="F176" s="1"/>
      <c r="G176" s="1"/>
      <c r="H176" s="1"/>
    </row>
    <row r="177" spans="1:10" x14ac:dyDescent="0.3">
      <c r="A177" s="15" t="s">
        <v>140</v>
      </c>
      <c r="B177" s="1"/>
      <c r="C177" s="2"/>
      <c r="D177" s="3"/>
      <c r="E177" s="1"/>
      <c r="F177" s="1"/>
      <c r="G177" s="1"/>
      <c r="H177" s="1"/>
    </row>
    <row r="178" spans="1:10" x14ac:dyDescent="0.3">
      <c r="A178" s="15"/>
      <c r="B178" s="1"/>
      <c r="C178" s="2"/>
      <c r="D178" s="3"/>
      <c r="E178" s="1"/>
      <c r="F178" s="1"/>
      <c r="G178" s="1"/>
      <c r="H178" s="1"/>
    </row>
    <row r="179" spans="1:10" x14ac:dyDescent="0.3">
      <c r="A179" s="46" t="s">
        <v>141</v>
      </c>
      <c r="B179" s="1"/>
      <c r="C179" s="2"/>
      <c r="D179" s="3"/>
      <c r="E179" s="1"/>
      <c r="F179" s="1"/>
      <c r="G179" s="1" t="s">
        <v>51</v>
      </c>
      <c r="H179" s="94">
        <v>7530137.7000000002</v>
      </c>
      <c r="J179" s="37"/>
    </row>
    <row r="180" spans="1:10" x14ac:dyDescent="0.3">
      <c r="A180" s="46" t="s">
        <v>142</v>
      </c>
      <c r="B180" s="1"/>
      <c r="C180" s="2"/>
      <c r="D180" s="3"/>
      <c r="E180" s="1"/>
      <c r="F180" s="1"/>
      <c r="G180" s="1"/>
      <c r="H180" s="89">
        <v>7530137.7000000002</v>
      </c>
      <c r="J180" s="37"/>
    </row>
    <row r="181" spans="1:10" x14ac:dyDescent="0.3">
      <c r="A181" s="46" t="s">
        <v>143</v>
      </c>
      <c r="B181" s="1"/>
      <c r="C181" s="2"/>
      <c r="D181" s="3"/>
      <c r="E181" s="1"/>
      <c r="F181" s="1"/>
      <c r="G181" s="1"/>
      <c r="H181" s="76">
        <v>7530137.6999999899</v>
      </c>
      <c r="J181" s="37"/>
    </row>
    <row r="182" spans="1:10" x14ac:dyDescent="0.3">
      <c r="A182" s="46" t="s">
        <v>144</v>
      </c>
      <c r="B182" s="1"/>
      <c r="C182" s="2"/>
      <c r="D182" s="3"/>
      <c r="E182" s="1"/>
      <c r="F182" s="1"/>
      <c r="G182" s="1"/>
      <c r="H182" s="94">
        <v>0</v>
      </c>
      <c r="J182" s="37"/>
    </row>
    <row r="183" spans="1:10" x14ac:dyDescent="0.3">
      <c r="A183" s="46" t="s">
        <v>145</v>
      </c>
      <c r="B183" s="1"/>
      <c r="C183" s="2"/>
      <c r="D183" s="3"/>
      <c r="E183" s="1"/>
      <c r="F183" s="1"/>
      <c r="G183" s="1"/>
      <c r="H183" s="91">
        <v>0</v>
      </c>
      <c r="J183" s="37"/>
    </row>
    <row r="184" spans="1:10" x14ac:dyDescent="0.3">
      <c r="A184" s="46" t="s">
        <v>146</v>
      </c>
      <c r="B184" s="1"/>
      <c r="C184" s="2"/>
      <c r="D184" s="3"/>
      <c r="E184" s="1"/>
      <c r="F184" s="1"/>
      <c r="G184" s="1"/>
      <c r="H184" s="89">
        <f>H181+H183+H182</f>
        <v>7530137.6999999899</v>
      </c>
      <c r="J184" s="37"/>
    </row>
    <row r="185" spans="1:10" x14ac:dyDescent="0.3">
      <c r="A185" s="46" t="s">
        <v>147</v>
      </c>
      <c r="B185" s="1"/>
      <c r="C185" s="2"/>
      <c r="D185" s="3"/>
      <c r="E185" s="1"/>
      <c r="F185" s="1"/>
      <c r="G185" s="1"/>
      <c r="H185" s="91">
        <v>0</v>
      </c>
      <c r="J185" s="37"/>
    </row>
    <row r="186" spans="1:10" x14ac:dyDescent="0.3">
      <c r="A186" s="46" t="s">
        <v>148</v>
      </c>
      <c r="B186" s="1"/>
      <c r="C186" s="2"/>
      <c r="D186" s="3"/>
      <c r="E186" s="1"/>
      <c r="F186" s="21"/>
      <c r="G186" s="1"/>
      <c r="H186" s="89">
        <v>5553061.9700000025</v>
      </c>
      <c r="J186" s="37"/>
    </row>
    <row r="187" spans="1:10" x14ac:dyDescent="0.3">
      <c r="A187" s="46" t="s">
        <v>149</v>
      </c>
      <c r="B187" s="1"/>
      <c r="C187" s="2"/>
      <c r="D187" s="3"/>
      <c r="E187" s="1"/>
      <c r="F187" s="21"/>
      <c r="G187" s="1"/>
      <c r="H187" s="94">
        <f>H184-H185+H186</f>
        <v>13083199.669999992</v>
      </c>
      <c r="J187" s="37"/>
    </row>
    <row r="188" spans="1:10" x14ac:dyDescent="0.3">
      <c r="A188" s="46" t="s">
        <v>150</v>
      </c>
      <c r="B188" s="1"/>
      <c r="C188" s="2"/>
      <c r="D188" s="3"/>
      <c r="E188" s="1"/>
      <c r="F188" s="21"/>
      <c r="G188" s="1"/>
      <c r="H188" s="94">
        <v>5553061.9699999942</v>
      </c>
      <c r="J188" s="37"/>
    </row>
    <row r="189" spans="1:10" x14ac:dyDescent="0.3">
      <c r="A189" s="46" t="s">
        <v>151</v>
      </c>
      <c r="B189" s="1"/>
      <c r="C189" s="2"/>
      <c r="D189" s="3"/>
      <c r="E189" s="1"/>
      <c r="F189" s="21"/>
      <c r="G189" s="1"/>
      <c r="H189" s="94">
        <f>H187-H188</f>
        <v>7530137.6999999983</v>
      </c>
      <c r="J189" s="37"/>
    </row>
    <row r="190" spans="1:10" x14ac:dyDescent="0.3">
      <c r="A190" s="15"/>
      <c r="B190" s="1"/>
      <c r="C190" s="2"/>
      <c r="D190" s="3"/>
      <c r="E190" s="1"/>
      <c r="F190" s="1"/>
      <c r="G190" s="1"/>
      <c r="H190" s="1"/>
    </row>
    <row r="191" spans="1:10" x14ac:dyDescent="0.3">
      <c r="A191" s="15" t="s">
        <v>152</v>
      </c>
      <c r="B191" s="1"/>
      <c r="C191" s="2"/>
      <c r="D191" s="3"/>
      <c r="E191" s="1"/>
      <c r="F191" s="1"/>
      <c r="G191" s="21"/>
      <c r="H191" s="1"/>
    </row>
    <row r="192" spans="1:10" x14ac:dyDescent="0.3">
      <c r="A192" s="15"/>
      <c r="B192" s="1"/>
      <c r="C192" s="2"/>
      <c r="D192" s="3"/>
      <c r="E192" s="1"/>
      <c r="F192" s="1"/>
      <c r="G192" s="1"/>
      <c r="H192" s="1"/>
    </row>
    <row r="193" spans="1:10" ht="14.5" x14ac:dyDescent="0.35">
      <c r="A193" s="46" t="s">
        <v>153</v>
      </c>
      <c r="B193" s="1"/>
      <c r="C193" s="2"/>
      <c r="D193" s="3"/>
      <c r="E193" s="1"/>
      <c r="F193" s="1"/>
      <c r="G193" s="1"/>
      <c r="H193" s="101">
        <v>19.010000000000002</v>
      </c>
      <c r="J193" s="48"/>
    </row>
    <row r="194" spans="1:10" ht="16.5" x14ac:dyDescent="0.35">
      <c r="A194" s="15" t="s">
        <v>154</v>
      </c>
      <c r="B194" s="1"/>
      <c r="C194" s="2"/>
      <c r="D194" s="3"/>
      <c r="E194" s="1"/>
      <c r="F194" s="1"/>
      <c r="H194" s="102">
        <v>0.6659838307072794</v>
      </c>
      <c r="I194" s="103"/>
      <c r="J194" s="48"/>
    </row>
    <row r="195" spans="1:10" ht="16.5" x14ac:dyDescent="0.35">
      <c r="A195" s="15" t="s">
        <v>155</v>
      </c>
      <c r="B195" s="1"/>
      <c r="C195" s="2"/>
      <c r="D195" s="3"/>
      <c r="E195" s="1"/>
      <c r="F195" s="1"/>
      <c r="H195" s="102">
        <v>0.54903798967508921</v>
      </c>
      <c r="I195" s="103"/>
      <c r="J195" s="48"/>
    </row>
    <row r="196" spans="1:10" x14ac:dyDescent="0.3">
      <c r="A196" s="15"/>
      <c r="B196" s="1"/>
      <c r="C196" s="2"/>
      <c r="D196" s="3"/>
      <c r="E196" s="1"/>
      <c r="F196" s="1"/>
      <c r="H196" s="104"/>
    </row>
    <row r="197" spans="1:10" x14ac:dyDescent="0.3">
      <c r="A197" s="15"/>
      <c r="B197" s="1"/>
      <c r="C197" s="2"/>
      <c r="D197" s="3"/>
      <c r="E197" s="1"/>
      <c r="F197" s="1"/>
      <c r="G197" s="105" t="s">
        <v>156</v>
      </c>
      <c r="H197" s="105" t="s">
        <v>157</v>
      </c>
    </row>
    <row r="198" spans="1:10" x14ac:dyDescent="0.3">
      <c r="A198" s="46" t="s">
        <v>158</v>
      </c>
      <c r="B198" s="1"/>
      <c r="C198" s="2"/>
      <c r="D198" s="3"/>
      <c r="E198" s="21"/>
      <c r="F198" s="1"/>
      <c r="G198" s="101">
        <v>2444271.2000000002</v>
      </c>
      <c r="H198" s="1"/>
    </row>
    <row r="199" spans="1:10" x14ac:dyDescent="0.3">
      <c r="A199" s="46" t="s">
        <v>159</v>
      </c>
      <c r="B199" s="1"/>
      <c r="C199" s="2"/>
      <c r="D199" s="3"/>
      <c r="E199" s="21"/>
      <c r="F199" s="1"/>
      <c r="G199" s="94">
        <v>2611510.7200000002</v>
      </c>
      <c r="H199" s="106">
        <v>142</v>
      </c>
    </row>
    <row r="200" spans="1:10" x14ac:dyDescent="0.3">
      <c r="A200" s="46" t="s">
        <v>160</v>
      </c>
      <c r="B200" s="1"/>
      <c r="C200" s="2"/>
      <c r="D200" s="3"/>
      <c r="E200" s="21"/>
      <c r="F200" s="1"/>
      <c r="G200" s="94">
        <v>-167239.52000000002</v>
      </c>
      <c r="H200" s="1"/>
    </row>
    <row r="201" spans="1:10" x14ac:dyDescent="0.3">
      <c r="A201" s="46" t="s">
        <v>161</v>
      </c>
      <c r="B201" s="1"/>
      <c r="C201" s="2"/>
      <c r="D201" s="3"/>
      <c r="E201" s="21"/>
      <c r="F201" s="1"/>
      <c r="G201" s="94">
        <f>G71</f>
        <v>1375044422.8299999</v>
      </c>
      <c r="H201" s="1"/>
    </row>
    <row r="202" spans="1:10" x14ac:dyDescent="0.3">
      <c r="A202" s="46" t="s">
        <v>162</v>
      </c>
      <c r="B202" s="1"/>
      <c r="C202" s="2"/>
      <c r="D202" s="3"/>
      <c r="E202" s="21"/>
      <c r="F202" s="1"/>
      <c r="G202" s="107"/>
      <c r="H202" s="1"/>
    </row>
    <row r="203" spans="1:10" x14ac:dyDescent="0.3">
      <c r="A203" s="46" t="s">
        <v>163</v>
      </c>
      <c r="B203" s="1"/>
      <c r="C203" s="2"/>
      <c r="D203" s="3"/>
      <c r="E203" s="21"/>
      <c r="F203" s="1"/>
      <c r="G203" s="107">
        <f>G200/G201</f>
        <v>-1.2162481242300653E-4</v>
      </c>
      <c r="H203" s="1"/>
    </row>
    <row r="204" spans="1:10" x14ac:dyDescent="0.3">
      <c r="A204" s="46" t="s">
        <v>164</v>
      </c>
      <c r="B204" s="1"/>
      <c r="C204" s="2"/>
      <c r="D204" s="3"/>
      <c r="E204" s="21"/>
      <c r="F204" s="1"/>
      <c r="G204" s="108">
        <v>-7.3528099999999998E-5</v>
      </c>
      <c r="H204" s="1"/>
    </row>
    <row r="205" spans="1:10" x14ac:dyDescent="0.3">
      <c r="A205" s="46" t="s">
        <v>165</v>
      </c>
      <c r="B205" s="1"/>
      <c r="C205" s="2"/>
      <c r="D205" s="3"/>
      <c r="E205" s="21"/>
      <c r="F205" s="1"/>
      <c r="G205" s="108">
        <v>-1.504466E-4</v>
      </c>
      <c r="H205" s="1"/>
    </row>
    <row r="206" spans="1:10" x14ac:dyDescent="0.3">
      <c r="A206" s="46" t="s">
        <v>166</v>
      </c>
      <c r="B206" s="1"/>
      <c r="C206" s="2"/>
      <c r="D206" s="3"/>
      <c r="E206" s="21"/>
      <c r="F206" s="1"/>
      <c r="G206" s="108">
        <v>9.3541299999999998E-5</v>
      </c>
      <c r="H206" s="1"/>
    </row>
    <row r="207" spans="1:10" x14ac:dyDescent="0.3">
      <c r="A207" s="46"/>
      <c r="B207" s="1"/>
      <c r="C207" s="2"/>
      <c r="D207" s="3"/>
      <c r="E207" s="21"/>
      <c r="F207" s="1"/>
      <c r="G207" s="107"/>
      <c r="H207" s="1"/>
    </row>
    <row r="208" spans="1:10" x14ac:dyDescent="0.3">
      <c r="A208" s="15" t="s">
        <v>167</v>
      </c>
      <c r="B208" s="1"/>
      <c r="C208" s="2"/>
      <c r="D208" s="3"/>
      <c r="E208" s="21"/>
      <c r="F208" s="1"/>
      <c r="G208" s="107">
        <f>H208/C10</f>
        <v>2.7281940669858095E-4</v>
      </c>
      <c r="H208" s="76">
        <v>410873.54000000004</v>
      </c>
      <c r="I208" s="37"/>
      <c r="J208" s="37"/>
    </row>
    <row r="209" spans="1:8" x14ac:dyDescent="0.3">
      <c r="A209" s="46"/>
      <c r="B209" s="1"/>
      <c r="C209" s="2"/>
      <c r="D209" s="3"/>
      <c r="E209" s="1"/>
      <c r="F209" s="1"/>
      <c r="G209" s="1"/>
      <c r="H209" s="1"/>
    </row>
    <row r="210" spans="1:8" x14ac:dyDescent="0.3">
      <c r="A210" s="46" t="s">
        <v>168</v>
      </c>
      <c r="B210" s="1"/>
      <c r="C210" s="2"/>
      <c r="D210" s="3"/>
      <c r="E210" s="1"/>
      <c r="F210" s="109" t="s">
        <v>169</v>
      </c>
      <c r="G210" s="110" t="s">
        <v>170</v>
      </c>
      <c r="H210" s="110" t="s">
        <v>62</v>
      </c>
    </row>
    <row r="211" spans="1:8" x14ac:dyDescent="0.3">
      <c r="A211" s="34" t="s">
        <v>171</v>
      </c>
      <c r="B211" s="1"/>
      <c r="C211" s="2"/>
      <c r="D211" s="3"/>
      <c r="E211" s="1"/>
      <c r="F211" s="111">
        <v>4.6015006678676992E-3</v>
      </c>
      <c r="G211" s="101">
        <v>6327267.8300000001</v>
      </c>
      <c r="H211" s="112">
        <v>324</v>
      </c>
    </row>
    <row r="212" spans="1:8" x14ac:dyDescent="0.3">
      <c r="A212" s="34" t="s">
        <v>172</v>
      </c>
      <c r="B212" s="1"/>
      <c r="C212" s="2"/>
      <c r="D212" s="3"/>
      <c r="E212" s="1"/>
      <c r="F212" s="111">
        <v>9.1060296613762752E-4</v>
      </c>
      <c r="G212" s="101">
        <v>1252119.53</v>
      </c>
      <c r="H212" s="112">
        <v>68</v>
      </c>
    </row>
    <row r="213" spans="1:8" x14ac:dyDescent="0.3">
      <c r="A213" s="34" t="s">
        <v>173</v>
      </c>
      <c r="B213" s="1"/>
      <c r="C213" s="2"/>
      <c r="D213" s="3"/>
      <c r="E213" s="1"/>
      <c r="F213" s="111">
        <v>5.8986636106685066E-4</v>
      </c>
      <c r="G213" s="113">
        <v>811092.45</v>
      </c>
      <c r="H213" s="114">
        <v>40</v>
      </c>
    </row>
    <row r="214" spans="1:8" x14ac:dyDescent="0.3">
      <c r="A214" s="34" t="s">
        <v>174</v>
      </c>
      <c r="B214" s="1"/>
      <c r="C214" s="2"/>
      <c r="D214" s="3"/>
      <c r="E214" s="1"/>
      <c r="F214" s="111">
        <v>6.844816679179841E-5</v>
      </c>
      <c r="G214" s="115">
        <v>94119.27</v>
      </c>
      <c r="H214" s="116">
        <v>5</v>
      </c>
    </row>
    <row r="215" spans="1:8" x14ac:dyDescent="0.3">
      <c r="A215" s="46" t="s">
        <v>175</v>
      </c>
      <c r="B215" s="1"/>
      <c r="C215" s="2"/>
      <c r="D215" s="3"/>
      <c r="E215" s="1"/>
      <c r="F215" s="111">
        <v>6.1019699950721779E-3</v>
      </c>
      <c r="G215" s="98">
        <f>SUM(G211:G214)</f>
        <v>8484599.0800000001</v>
      </c>
      <c r="H215" s="117">
        <f>SUM(H211:H214)</f>
        <v>437</v>
      </c>
    </row>
    <row r="216" spans="1:8" x14ac:dyDescent="0.3">
      <c r="A216" s="46"/>
      <c r="B216" s="1"/>
      <c r="C216" s="2"/>
      <c r="D216" s="3"/>
      <c r="E216" s="1"/>
      <c r="F216" s="1"/>
      <c r="G216" s="98"/>
      <c r="H216" s="118"/>
    </row>
    <row r="217" spans="1:8" x14ac:dyDescent="0.3">
      <c r="A217" s="46" t="s">
        <v>176</v>
      </c>
      <c r="B217" s="1"/>
      <c r="C217" s="2"/>
      <c r="D217" s="3"/>
      <c r="E217" s="1"/>
      <c r="F217" s="1"/>
      <c r="G217" s="119" t="s">
        <v>170</v>
      </c>
      <c r="H217" s="119" t="s">
        <v>62</v>
      </c>
    </row>
    <row r="218" spans="1:8" x14ac:dyDescent="0.3">
      <c r="A218" s="46" t="s">
        <v>163</v>
      </c>
      <c r="B218" s="1"/>
      <c r="C218" s="2"/>
      <c r="D218" s="3"/>
      <c r="E218" s="1"/>
      <c r="F218" s="1"/>
      <c r="G218" s="120">
        <f>SUM(G212:G214)/G71</f>
        <v>1.5689174939962766E-3</v>
      </c>
      <c r="H218" s="121">
        <f>SUM(H212:H214)/D71</f>
        <v>1.5588141976245328E-3</v>
      </c>
    </row>
    <row r="219" spans="1:8" x14ac:dyDescent="0.3">
      <c r="A219" s="46" t="s">
        <v>164</v>
      </c>
      <c r="B219" s="1"/>
      <c r="C219" s="2"/>
      <c r="D219" s="3"/>
      <c r="E219" s="1"/>
      <c r="F219" s="1"/>
      <c r="G219" s="120">
        <v>1.8827711999999999E-3</v>
      </c>
      <c r="H219" s="120">
        <v>1.8091857000000001E-3</v>
      </c>
    </row>
    <row r="220" spans="1:8" x14ac:dyDescent="0.3">
      <c r="A220" s="46" t="s">
        <v>165</v>
      </c>
      <c r="B220" s="1"/>
      <c r="C220" s="2"/>
      <c r="D220" s="3"/>
      <c r="E220" s="1"/>
      <c r="F220" s="1"/>
      <c r="G220" s="120">
        <v>1.1105614000000001E-3</v>
      </c>
      <c r="H220" s="120">
        <v>1.1166793999999999E-3</v>
      </c>
    </row>
    <row r="221" spans="1:8" x14ac:dyDescent="0.3">
      <c r="A221" s="46" t="s">
        <v>166</v>
      </c>
      <c r="B221" s="1"/>
      <c r="C221" s="2"/>
      <c r="D221" s="3"/>
      <c r="E221" s="1"/>
      <c r="F221" s="1"/>
      <c r="G221" s="120">
        <v>9.394138E-4</v>
      </c>
      <c r="H221" s="120">
        <v>9.2147159999999997E-4</v>
      </c>
    </row>
    <row r="222" spans="1:8" x14ac:dyDescent="0.3">
      <c r="A222" s="46"/>
      <c r="B222" s="1"/>
      <c r="C222" s="2"/>
      <c r="D222" s="3"/>
      <c r="E222" s="1"/>
      <c r="F222" s="1"/>
      <c r="G222" s="122"/>
      <c r="H222" s="120"/>
    </row>
    <row r="223" spans="1:8" x14ac:dyDescent="0.3">
      <c r="A223" s="123" t="s">
        <v>177</v>
      </c>
      <c r="B223" s="1"/>
      <c r="C223" s="2"/>
      <c r="D223" s="3"/>
      <c r="E223" s="1"/>
      <c r="F223" s="1"/>
      <c r="G223" s="124">
        <v>2670896.7999999998</v>
      </c>
      <c r="H223" s="120"/>
    </row>
    <row r="224" spans="1:8" x14ac:dyDescent="0.3">
      <c r="A224" s="123" t="s">
        <v>178</v>
      </c>
      <c r="B224" s="1"/>
      <c r="C224" s="2"/>
      <c r="D224" s="3"/>
      <c r="E224" s="1"/>
      <c r="F224" s="1"/>
      <c r="G224" s="122">
        <v>1.9424076456402669E-3</v>
      </c>
      <c r="H224" s="120"/>
    </row>
    <row r="225" spans="1:10" x14ac:dyDescent="0.3">
      <c r="A225" s="123" t="s">
        <v>179</v>
      </c>
      <c r="B225" s="1"/>
      <c r="C225" s="2"/>
      <c r="D225" s="3"/>
      <c r="E225" s="1"/>
      <c r="F225" s="1"/>
      <c r="G225" s="122">
        <v>4.3999999999999997E-2</v>
      </c>
      <c r="H225" s="120"/>
    </row>
    <row r="226" spans="1:10" x14ac:dyDescent="0.3">
      <c r="A226" s="123" t="s">
        <v>180</v>
      </c>
      <c r="B226" s="1"/>
      <c r="C226" s="2"/>
      <c r="D226" s="3"/>
      <c r="E226" s="1"/>
      <c r="F226" s="1"/>
      <c r="G226" s="125" t="str">
        <f>IF(G224&lt;G225, "No", "Yes")</f>
        <v>No</v>
      </c>
      <c r="H226" s="120"/>
    </row>
    <row r="227" spans="1:10" x14ac:dyDescent="0.3">
      <c r="A227" s="46"/>
      <c r="B227" s="1"/>
      <c r="C227" s="2"/>
      <c r="D227" s="3"/>
      <c r="E227" s="1"/>
      <c r="F227" s="1"/>
      <c r="G227" s="120"/>
      <c r="H227" s="1"/>
      <c r="I227" s="37"/>
    </row>
    <row r="228" spans="1:10" x14ac:dyDescent="0.3">
      <c r="A228" s="15" t="s">
        <v>181</v>
      </c>
      <c r="B228" s="1"/>
      <c r="C228" s="2"/>
      <c r="D228" s="3"/>
      <c r="E228" s="1"/>
      <c r="F228" s="1"/>
      <c r="G228" s="105" t="s">
        <v>156</v>
      </c>
      <c r="H228" s="105" t="s">
        <v>157</v>
      </c>
    </row>
    <row r="229" spans="1:10" x14ac:dyDescent="0.3">
      <c r="A229" s="15" t="s">
        <v>182</v>
      </c>
      <c r="B229" s="1"/>
      <c r="C229" s="2"/>
      <c r="D229" s="3"/>
      <c r="E229" s="21"/>
      <c r="F229" s="1"/>
      <c r="G229" s="101">
        <v>1806316.68</v>
      </c>
      <c r="H229" s="126">
        <v>105</v>
      </c>
    </row>
    <row r="230" spans="1:10" x14ac:dyDescent="0.3">
      <c r="A230" s="15" t="s">
        <v>183</v>
      </c>
      <c r="B230" s="1"/>
      <c r="C230" s="2"/>
      <c r="D230" s="3"/>
      <c r="E230" s="21"/>
      <c r="F230" s="1"/>
      <c r="G230" s="115">
        <v>1821375.51</v>
      </c>
      <c r="H230" s="126">
        <v>105</v>
      </c>
    </row>
    <row r="231" spans="1:10" x14ac:dyDescent="0.3">
      <c r="A231" s="15" t="s">
        <v>184</v>
      </c>
      <c r="B231" s="1"/>
      <c r="C231" s="2"/>
      <c r="D231" s="3"/>
      <c r="E231" s="21"/>
      <c r="F231" s="1"/>
      <c r="G231" s="94">
        <f>G229-G230</f>
        <v>-15058.830000000075</v>
      </c>
      <c r="H231" s="62"/>
    </row>
    <row r="232" spans="1:10" x14ac:dyDescent="0.3">
      <c r="A232" s="15"/>
      <c r="B232" s="1"/>
      <c r="C232" s="2"/>
      <c r="D232" s="3"/>
      <c r="E232" s="1"/>
      <c r="F232" s="1"/>
      <c r="G232" s="127"/>
    </row>
    <row r="233" spans="1:10" x14ac:dyDescent="0.3">
      <c r="A233" s="15" t="s">
        <v>185</v>
      </c>
      <c r="B233" s="1"/>
      <c r="C233" s="2"/>
      <c r="D233" s="3"/>
      <c r="E233" s="1"/>
      <c r="F233" s="21"/>
      <c r="G233" s="110" t="s">
        <v>156</v>
      </c>
      <c r="H233" s="105" t="s">
        <v>157</v>
      </c>
    </row>
    <row r="234" spans="1:10" x14ac:dyDescent="0.3">
      <c r="A234" s="15" t="s">
        <v>186</v>
      </c>
      <c r="B234" s="1"/>
      <c r="C234" s="2"/>
      <c r="D234" s="3"/>
      <c r="E234" s="21"/>
      <c r="F234" s="1"/>
      <c r="G234" s="76">
        <v>8009076.8499999996</v>
      </c>
      <c r="H234" s="128">
        <v>468</v>
      </c>
      <c r="I234" s="37" t="s">
        <v>51</v>
      </c>
    </row>
    <row r="235" spans="1:10" x14ac:dyDescent="0.3">
      <c r="A235" s="15" t="s">
        <v>187</v>
      </c>
      <c r="B235" s="1"/>
      <c r="C235" s="2"/>
      <c r="D235" s="3"/>
      <c r="E235" s="21"/>
      <c r="F235" s="21"/>
      <c r="G235" s="76">
        <v>8406604.4500000011</v>
      </c>
      <c r="H235" s="69">
        <v>468</v>
      </c>
      <c r="I235" s="37" t="s">
        <v>51</v>
      </c>
    </row>
    <row r="236" spans="1:10" ht="14.5" thickBot="1" x14ac:dyDescent="0.35">
      <c r="A236" s="15" t="s">
        <v>188</v>
      </c>
      <c r="B236" s="1"/>
      <c r="C236" s="2"/>
      <c r="D236" s="3"/>
      <c r="E236" s="21"/>
      <c r="F236" s="1"/>
      <c r="G236" s="129">
        <v>-397527.60000000149</v>
      </c>
    </row>
    <row r="237" spans="1:10" ht="14.5" thickTop="1" x14ac:dyDescent="0.3">
      <c r="A237" s="15"/>
      <c r="B237" s="1"/>
      <c r="C237" s="2"/>
      <c r="D237" s="3"/>
      <c r="E237" s="1"/>
      <c r="F237" s="1"/>
      <c r="G237" s="1"/>
      <c r="H237" s="1"/>
    </row>
    <row r="238" spans="1:10" x14ac:dyDescent="0.3">
      <c r="A238" s="15" t="s">
        <v>189</v>
      </c>
      <c r="B238" s="1"/>
      <c r="C238" s="2"/>
      <c r="D238" s="3"/>
      <c r="E238" s="1"/>
      <c r="F238" s="1"/>
      <c r="G238" s="1" t="s">
        <v>51</v>
      </c>
      <c r="H238" s="1"/>
    </row>
    <row r="239" spans="1:10" x14ac:dyDescent="0.3">
      <c r="A239" s="15"/>
      <c r="B239" s="1"/>
      <c r="C239" s="2"/>
      <c r="D239" s="3"/>
      <c r="E239" s="1"/>
      <c r="F239" s="1"/>
      <c r="G239" s="1"/>
      <c r="H239" s="1"/>
    </row>
    <row r="240" spans="1:10" x14ac:dyDescent="0.3">
      <c r="A240" s="15" t="s">
        <v>190</v>
      </c>
      <c r="B240" s="1"/>
      <c r="C240" s="2"/>
      <c r="D240" s="3"/>
      <c r="E240" s="1"/>
      <c r="F240" s="1"/>
      <c r="G240" s="1"/>
      <c r="H240" s="76">
        <v>1295892.47</v>
      </c>
      <c r="I240" s="130"/>
      <c r="J240" s="59"/>
    </row>
    <row r="241" spans="1:10" x14ac:dyDescent="0.3">
      <c r="A241" s="15" t="s">
        <v>191</v>
      </c>
      <c r="B241" s="1"/>
      <c r="C241" s="2"/>
      <c r="D241" s="3"/>
      <c r="E241" s="1"/>
      <c r="F241" s="1"/>
      <c r="G241" s="1"/>
      <c r="H241" s="94">
        <v>777867.18</v>
      </c>
      <c r="I241" s="37"/>
      <c r="J241" s="59"/>
    </row>
    <row r="242" spans="1:10" x14ac:dyDescent="0.3">
      <c r="A242" s="15" t="s">
        <v>192</v>
      </c>
      <c r="B242" s="1"/>
      <c r="C242" s="2"/>
      <c r="D242" s="3"/>
      <c r="E242" s="1"/>
      <c r="F242" s="1"/>
      <c r="G242" s="1"/>
      <c r="H242" s="93">
        <v>1560476.71</v>
      </c>
      <c r="J242" s="59"/>
    </row>
    <row r="243" spans="1:10" ht="14.5" thickBot="1" x14ac:dyDescent="0.35">
      <c r="A243" s="15" t="s">
        <v>193</v>
      </c>
      <c r="B243" s="1"/>
      <c r="C243" s="2"/>
      <c r="D243" s="3"/>
      <c r="E243" s="1"/>
      <c r="F243" s="1"/>
      <c r="G243" s="1"/>
      <c r="H243" s="129">
        <v>2078502</v>
      </c>
      <c r="I243" s="97"/>
      <c r="J243" s="59"/>
    </row>
    <row r="244" spans="1:10" ht="14.5" thickTop="1" x14ac:dyDescent="0.3">
      <c r="A244" s="15"/>
      <c r="B244" s="1"/>
      <c r="C244" s="2"/>
      <c r="D244" s="3"/>
      <c r="E244" s="1"/>
      <c r="F244" s="1"/>
      <c r="G244" s="1"/>
      <c r="H244" s="1"/>
      <c r="I244" s="131"/>
      <c r="J244" s="59"/>
    </row>
    <row r="245" spans="1:10" x14ac:dyDescent="0.3">
      <c r="A245" s="15" t="s">
        <v>194</v>
      </c>
      <c r="B245" s="1"/>
      <c r="C245" s="2"/>
      <c r="D245" s="3"/>
      <c r="E245" s="1"/>
      <c r="F245" s="1"/>
      <c r="G245" s="1"/>
      <c r="H245" s="76">
        <v>1947927.44</v>
      </c>
      <c r="I245" s="132"/>
      <c r="J245" s="59"/>
    </row>
    <row r="246" spans="1:10" x14ac:dyDescent="0.3">
      <c r="A246" s="15" t="s">
        <v>195</v>
      </c>
      <c r="B246" s="1"/>
      <c r="C246" s="2"/>
      <c r="D246" s="3"/>
      <c r="E246" s="1"/>
      <c r="F246" s="1"/>
      <c r="G246" s="1"/>
      <c r="H246" s="94">
        <v>640516.96</v>
      </c>
      <c r="I246" s="133"/>
      <c r="J246" s="59"/>
    </row>
    <row r="247" spans="1:10" x14ac:dyDescent="0.3">
      <c r="A247" s="15" t="s">
        <v>196</v>
      </c>
      <c r="B247" s="1"/>
      <c r="C247" s="2"/>
      <c r="D247" s="3"/>
      <c r="E247" s="1"/>
      <c r="F247" s="1"/>
      <c r="G247" s="1"/>
      <c r="H247" s="94">
        <v>687653.09</v>
      </c>
      <c r="I247" s="132"/>
      <c r="J247" s="59"/>
    </row>
    <row r="248" spans="1:10" ht="14.5" thickBot="1" x14ac:dyDescent="0.35">
      <c r="A248" s="15" t="s">
        <v>197</v>
      </c>
      <c r="B248" s="1"/>
      <c r="C248" s="2"/>
      <c r="D248" s="3"/>
      <c r="E248" s="1"/>
      <c r="F248" s="1"/>
      <c r="G248" s="1"/>
      <c r="H248" s="129">
        <v>1995063.5699999998</v>
      </c>
      <c r="I248" s="134"/>
      <c r="J248" s="59"/>
    </row>
    <row r="249" spans="1:10" ht="14.5" thickTop="1" x14ac:dyDescent="0.3">
      <c r="A249" s="15"/>
    </row>
    <row r="250" spans="1:10" x14ac:dyDescent="0.3">
      <c r="A250" s="118" t="s">
        <v>198</v>
      </c>
      <c r="F250" s="135"/>
      <c r="I250" s="37"/>
    </row>
    <row r="251" spans="1:10" x14ac:dyDescent="0.3">
      <c r="A251" s="118"/>
      <c r="F251" s="135"/>
    </row>
    <row r="252" spans="1:10" x14ac:dyDescent="0.3">
      <c r="A252" s="46" t="s">
        <v>199</v>
      </c>
      <c r="F252" s="135"/>
    </row>
    <row r="253" spans="1:10" x14ac:dyDescent="0.3">
      <c r="A253" s="46" t="s">
        <v>200</v>
      </c>
      <c r="F253" s="135"/>
    </row>
    <row r="254" spans="1:10" x14ac:dyDescent="0.3">
      <c r="A254" s="46" t="s">
        <v>201</v>
      </c>
      <c r="E254" s="32"/>
      <c r="F254" s="135"/>
    </row>
    <row r="255" spans="1:10" x14ac:dyDescent="0.3">
      <c r="A255" s="46" t="s">
        <v>202</v>
      </c>
      <c r="E255" s="32" t="s">
        <v>51</v>
      </c>
      <c r="F255" s="135"/>
      <c r="H255" s="136" t="s">
        <v>233</v>
      </c>
    </row>
    <row r="256" spans="1:10" x14ac:dyDescent="0.3">
      <c r="A256" s="46"/>
      <c r="F256" s="135"/>
      <c r="H256" s="118"/>
    </row>
    <row r="257" spans="1:8" x14ac:dyDescent="0.3">
      <c r="A257" s="46" t="s">
        <v>203</v>
      </c>
      <c r="F257" s="135"/>
      <c r="H257" s="118"/>
    </row>
    <row r="258" spans="1:8" x14ac:dyDescent="0.3">
      <c r="A258" s="46" t="s">
        <v>204</v>
      </c>
      <c r="E258" s="32" t="s">
        <v>51</v>
      </c>
      <c r="F258" s="135"/>
      <c r="H258" s="136" t="s">
        <v>233</v>
      </c>
    </row>
    <row r="259" spans="1:8" x14ac:dyDescent="0.3">
      <c r="A259" s="46"/>
      <c r="F259" s="135"/>
      <c r="H259" s="118"/>
    </row>
    <row r="260" spans="1:8" x14ac:dyDescent="0.3">
      <c r="A260" s="46" t="s">
        <v>205</v>
      </c>
      <c r="F260" s="135"/>
      <c r="H260" s="118"/>
    </row>
    <row r="261" spans="1:8" x14ac:dyDescent="0.3">
      <c r="A261" s="46" t="s">
        <v>206</v>
      </c>
      <c r="E261" s="32" t="s">
        <v>51</v>
      </c>
      <c r="F261" s="135"/>
      <c r="H261" s="136" t="s">
        <v>233</v>
      </c>
    </row>
    <row r="262" spans="1:8" x14ac:dyDescent="0.3">
      <c r="A262" s="46"/>
      <c r="F262" s="135"/>
      <c r="H262" s="118"/>
    </row>
    <row r="263" spans="1:8" x14ac:dyDescent="0.3">
      <c r="A263" s="46" t="s">
        <v>207</v>
      </c>
      <c r="F263" s="135"/>
      <c r="H263" s="118"/>
    </row>
    <row r="264" spans="1:8" x14ac:dyDescent="0.3">
      <c r="A264" s="46" t="s">
        <v>208</v>
      </c>
      <c r="E264" s="32" t="s">
        <v>51</v>
      </c>
      <c r="F264" s="135"/>
      <c r="H264" s="136" t="s">
        <v>233</v>
      </c>
    </row>
    <row r="265" spans="1:8" x14ac:dyDescent="0.3">
      <c r="A265" s="46"/>
      <c r="E265" s="32"/>
      <c r="F265" s="135"/>
      <c r="H265" s="136"/>
    </row>
    <row r="266" spans="1:8" x14ac:dyDescent="0.3">
      <c r="A266" s="46" t="s">
        <v>209</v>
      </c>
      <c r="E266" s="32"/>
      <c r="F266" s="135"/>
      <c r="H266" s="136"/>
    </row>
    <row r="267" spans="1:8" x14ac:dyDescent="0.3">
      <c r="A267" s="46" t="s">
        <v>210</v>
      </c>
      <c r="E267" s="32" t="s">
        <v>51</v>
      </c>
      <c r="F267" s="135"/>
      <c r="H267" s="136" t="s">
        <v>233</v>
      </c>
    </row>
    <row r="268" spans="1:8" x14ac:dyDescent="0.3">
      <c r="A268" s="46"/>
      <c r="E268" s="32"/>
      <c r="F268" s="135"/>
      <c r="H268" s="136"/>
    </row>
    <row r="269" spans="1:8" x14ac:dyDescent="0.3">
      <c r="A269" s="46" t="s">
        <v>211</v>
      </c>
      <c r="F269" s="135"/>
      <c r="H269" s="118"/>
    </row>
    <row r="270" spans="1:8" x14ac:dyDescent="0.3">
      <c r="A270" s="46" t="s">
        <v>212</v>
      </c>
      <c r="E270" s="32" t="s">
        <v>51</v>
      </c>
      <c r="F270" s="135"/>
      <c r="H270" s="136" t="s">
        <v>233</v>
      </c>
    </row>
    <row r="273" spans="1:1" x14ac:dyDescent="0.3">
      <c r="A273" s="46"/>
    </row>
    <row r="274" spans="1:1" ht="15.5" x14ac:dyDescent="0.3">
      <c r="A274" s="137" t="s">
        <v>214</v>
      </c>
    </row>
    <row r="275" spans="1:1" x14ac:dyDescent="0.3">
      <c r="A275" s="46"/>
    </row>
    <row r="276" spans="1:1" x14ac:dyDescent="0.3">
      <c r="A276" s="46"/>
    </row>
    <row r="277" spans="1:1" x14ac:dyDescent="0.3">
      <c r="A277" s="46"/>
    </row>
    <row r="278" spans="1:1" x14ac:dyDescent="0.3">
      <c r="A278" s="46"/>
    </row>
    <row r="279" spans="1:1" x14ac:dyDescent="0.3">
      <c r="A279" s="46"/>
    </row>
    <row r="280" spans="1:1" x14ac:dyDescent="0.3">
      <c r="A280" s="46"/>
    </row>
    <row r="281" spans="1:1" x14ac:dyDescent="0.3">
      <c r="A281" s="46"/>
    </row>
    <row r="282" spans="1:1" x14ac:dyDescent="0.3">
      <c r="A282" s="46"/>
    </row>
    <row r="283" spans="1:1" x14ac:dyDescent="0.3">
      <c r="A283" s="46"/>
    </row>
    <row r="284" spans="1:1" x14ac:dyDescent="0.3">
      <c r="A284" s="46"/>
    </row>
    <row r="285" spans="1:1" x14ac:dyDescent="0.3">
      <c r="A285" s="46"/>
    </row>
    <row r="286" spans="1:1" x14ac:dyDescent="0.3">
      <c r="A286" s="46"/>
    </row>
    <row r="287" spans="1:1" x14ac:dyDescent="0.3">
      <c r="A287" s="46"/>
    </row>
    <row r="288" spans="1:1" x14ac:dyDescent="0.3">
      <c r="A288" s="46"/>
    </row>
    <row r="289" spans="1:1" x14ac:dyDescent="0.3">
      <c r="A289" s="46"/>
    </row>
    <row r="290" spans="1:1" x14ac:dyDescent="0.3">
      <c r="A290" s="46"/>
    </row>
    <row r="291" spans="1:1" x14ac:dyDescent="0.3">
      <c r="A291" s="46"/>
    </row>
    <row r="292" spans="1:1" x14ac:dyDescent="0.3">
      <c r="A292" s="46"/>
    </row>
    <row r="293" spans="1:1" x14ac:dyDescent="0.3">
      <c r="A293" s="46"/>
    </row>
    <row r="294" spans="1:1" x14ac:dyDescent="0.3">
      <c r="A294" s="46"/>
    </row>
    <row r="295" spans="1:1" x14ac:dyDescent="0.3">
      <c r="A295" s="46"/>
    </row>
  </sheetData>
  <pageMargins left="0.7" right="0.7" top="0.75" bottom="0.75" header="0.3" footer="0.3"/>
  <pageSetup scale="43" fitToHeight="0" orientation="portrait" r:id="rId1"/>
  <headerFooter>
    <oddHeader xml:space="preserve">&amp;C&amp;"Times New Roman,Regular"NISSAN AUTO LEASE TRUST 2019-A
Servicer Report
</oddHeader>
  </headerFooter>
  <rowBreaks count="2" manualBreakCount="2">
    <brk id="99" max="16383" man="1"/>
    <brk id="19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D14" sqref="D14"/>
    </sheetView>
  </sheetViews>
  <sheetFormatPr defaultColWidth="34.453125" defaultRowHeight="14" x14ac:dyDescent="0.3"/>
  <cols>
    <col min="1" max="1" width="32.453125" style="1" customWidth="1"/>
    <col min="2" max="2" width="20.26953125" style="4" customWidth="1"/>
    <col min="3" max="3" width="18.81640625" style="4" bestFit="1" customWidth="1"/>
    <col min="4" max="4" width="37.81640625" style="4" customWidth="1"/>
    <col min="5" max="5" width="21.26953125" style="4" customWidth="1"/>
    <col min="6" max="6" width="23.26953125" style="4" customWidth="1"/>
    <col min="7" max="7" width="20.81640625" style="4" customWidth="1"/>
    <col min="8" max="8" width="18.1796875" style="4" customWidth="1"/>
    <col min="9" max="9" width="15.1796875" style="4" customWidth="1"/>
    <col min="10" max="16384" width="34.453125" style="4"/>
  </cols>
  <sheetData>
    <row r="1" spans="1:31" x14ac:dyDescent="0.3">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3">
      <c r="A2" s="5"/>
      <c r="B2" s="1"/>
      <c r="C2" s="1"/>
      <c r="D2" s="1"/>
      <c r="E2" s="1"/>
      <c r="F2" s="1"/>
      <c r="G2" s="1"/>
    </row>
    <row r="3" spans="1:31" x14ac:dyDescent="0.3">
      <c r="A3" s="6" t="s">
        <v>0</v>
      </c>
      <c r="B3" s="1"/>
      <c r="C3" s="7">
        <v>43678</v>
      </c>
      <c r="D3" s="8" t="s">
        <v>1</v>
      </c>
      <c r="E3" s="9">
        <v>43724</v>
      </c>
      <c r="F3" s="1"/>
      <c r="G3" s="1"/>
    </row>
    <row r="4" spans="1:31" x14ac:dyDescent="0.3">
      <c r="A4" s="6" t="s">
        <v>2</v>
      </c>
      <c r="B4" s="1"/>
      <c r="C4" s="7">
        <v>43708</v>
      </c>
      <c r="D4" s="8" t="s">
        <v>3</v>
      </c>
      <c r="E4" s="10">
        <v>30</v>
      </c>
      <c r="F4" s="1"/>
      <c r="G4" s="1"/>
    </row>
    <row r="5" spans="1:31" x14ac:dyDescent="0.3">
      <c r="A5" s="6" t="s">
        <v>4</v>
      </c>
      <c r="B5" s="1"/>
      <c r="C5" s="7">
        <v>43692</v>
      </c>
      <c r="D5" s="8" t="s">
        <v>5</v>
      </c>
      <c r="E5" s="10">
        <v>32</v>
      </c>
      <c r="F5" s="11"/>
      <c r="G5" s="1"/>
    </row>
    <row r="6" spans="1:31" x14ac:dyDescent="0.3">
      <c r="A6" s="6" t="s">
        <v>6</v>
      </c>
      <c r="B6" s="1"/>
      <c r="C6" s="7">
        <v>43724</v>
      </c>
      <c r="D6" s="11"/>
      <c r="E6" s="12"/>
      <c r="F6" s="11"/>
      <c r="G6" s="1"/>
    </row>
    <row r="7" spans="1:31" x14ac:dyDescent="0.3">
      <c r="A7" s="6"/>
      <c r="B7" s="13"/>
      <c r="C7" s="11"/>
      <c r="D7" s="11"/>
      <c r="E7" s="11"/>
      <c r="F7" s="14"/>
      <c r="G7" s="1"/>
    </row>
    <row r="8" spans="1:31" x14ac:dyDescent="0.3">
      <c r="A8" s="15" t="s">
        <v>7</v>
      </c>
      <c r="B8" s="11"/>
      <c r="C8" s="1"/>
      <c r="D8" s="1"/>
      <c r="E8" s="1"/>
      <c r="F8" s="1"/>
      <c r="G8" s="1"/>
    </row>
    <row r="9" spans="1:31" x14ac:dyDescent="0.3">
      <c r="A9" s="8"/>
      <c r="B9" s="16" t="s">
        <v>8</v>
      </c>
      <c r="C9" s="16" t="s">
        <v>9</v>
      </c>
      <c r="D9" s="16" t="s">
        <v>10</v>
      </c>
      <c r="E9" s="16" t="s">
        <v>11</v>
      </c>
      <c r="F9" s="16" t="s">
        <v>12</v>
      </c>
      <c r="G9" s="1"/>
    </row>
    <row r="10" spans="1:31" x14ac:dyDescent="0.3">
      <c r="A10" s="8" t="s">
        <v>13</v>
      </c>
      <c r="B10" s="17"/>
      <c r="C10" s="18">
        <v>1506027540.24</v>
      </c>
      <c r="D10" s="19">
        <v>1402790823.4100001</v>
      </c>
      <c r="E10" s="18">
        <v>1375044422.8299999</v>
      </c>
      <c r="F10" s="20">
        <v>0.91302740892166778</v>
      </c>
      <c r="G10" s="21"/>
      <c r="H10" s="22"/>
    </row>
    <row r="11" spans="1:31" x14ac:dyDescent="0.3">
      <c r="A11" s="8" t="s">
        <v>14</v>
      </c>
      <c r="B11" s="8"/>
      <c r="C11" s="18">
        <v>1506027540.24</v>
      </c>
      <c r="D11" s="19">
        <v>1402790823.4100001</v>
      </c>
      <c r="E11" s="18">
        <v>1375044422.8300002</v>
      </c>
      <c r="F11" s="20">
        <v>0.91302740892166789</v>
      </c>
      <c r="G11" s="1"/>
    </row>
    <row r="12" spans="1:31" x14ac:dyDescent="0.3">
      <c r="A12" s="23" t="s">
        <v>15</v>
      </c>
      <c r="B12" s="24">
        <v>2.59881E-2</v>
      </c>
      <c r="C12" s="18">
        <v>175000000</v>
      </c>
      <c r="D12" s="19">
        <v>71763283.170000002</v>
      </c>
      <c r="E12" s="18">
        <v>44016882.590000004</v>
      </c>
      <c r="F12" s="20">
        <v>0.25152504337142861</v>
      </c>
      <c r="G12" s="21"/>
    </row>
    <row r="13" spans="1:31" x14ac:dyDescent="0.3">
      <c r="A13" s="23" t="s">
        <v>16</v>
      </c>
      <c r="B13" s="24">
        <v>2.7099999999999999E-2</v>
      </c>
      <c r="C13" s="18">
        <v>530000000</v>
      </c>
      <c r="D13" s="19">
        <v>530000000</v>
      </c>
      <c r="E13" s="18">
        <v>530000000</v>
      </c>
      <c r="F13" s="20">
        <v>1</v>
      </c>
      <c r="G13" s="21"/>
    </row>
    <row r="14" spans="1:31" x14ac:dyDescent="0.3">
      <c r="A14" s="23" t="s">
        <v>17</v>
      </c>
      <c r="B14" s="25">
        <v>0</v>
      </c>
      <c r="C14" s="18">
        <v>0</v>
      </c>
      <c r="D14" s="19">
        <v>0</v>
      </c>
      <c r="E14" s="18">
        <v>0</v>
      </c>
      <c r="F14" s="20">
        <v>0</v>
      </c>
      <c r="G14" s="21"/>
    </row>
    <row r="15" spans="1:31" x14ac:dyDescent="0.3">
      <c r="A15" s="23" t="s">
        <v>18</v>
      </c>
      <c r="B15" s="24">
        <v>2.76E-2</v>
      </c>
      <c r="C15" s="18">
        <v>437000000</v>
      </c>
      <c r="D15" s="19">
        <v>437000000</v>
      </c>
      <c r="E15" s="18">
        <v>437000000</v>
      </c>
      <c r="F15" s="20">
        <v>1</v>
      </c>
      <c r="G15" s="1"/>
    </row>
    <row r="16" spans="1:31" x14ac:dyDescent="0.3">
      <c r="A16" s="23" t="s">
        <v>19</v>
      </c>
      <c r="B16" s="24">
        <v>2.7799999999999998E-2</v>
      </c>
      <c r="C16" s="18">
        <v>108000000</v>
      </c>
      <c r="D16" s="19">
        <v>108000000</v>
      </c>
      <c r="E16" s="18">
        <v>108000000</v>
      </c>
      <c r="F16" s="20">
        <v>1</v>
      </c>
      <c r="G16" s="1"/>
    </row>
    <row r="17" spans="1:10" x14ac:dyDescent="0.3">
      <c r="A17" s="23" t="s">
        <v>20</v>
      </c>
      <c r="B17" s="24">
        <v>0</v>
      </c>
      <c r="C17" s="18">
        <v>256027540.24000001</v>
      </c>
      <c r="D17" s="19">
        <v>256027540.24000001</v>
      </c>
      <c r="E17" s="18">
        <v>256027540.24000001</v>
      </c>
      <c r="F17" s="20">
        <v>1</v>
      </c>
      <c r="G17" s="1"/>
    </row>
    <row r="18" spans="1:10" x14ac:dyDescent="0.3">
      <c r="A18" s="23"/>
      <c r="B18" s="26"/>
      <c r="C18" s="27"/>
      <c r="D18" s="27"/>
      <c r="E18" s="27"/>
      <c r="F18" s="27"/>
      <c r="G18" s="1"/>
    </row>
    <row r="19" spans="1:10" x14ac:dyDescent="0.3">
      <c r="A19" s="23"/>
      <c r="B19" s="26"/>
      <c r="C19" s="1"/>
      <c r="D19" s="1"/>
      <c r="E19" s="1"/>
      <c r="F19" s="27"/>
      <c r="G19" s="21"/>
    </row>
    <row r="20" spans="1:10" ht="28" x14ac:dyDescent="0.3">
      <c r="A20" s="23"/>
      <c r="B20" s="28" t="s">
        <v>21</v>
      </c>
      <c r="C20" s="28" t="s">
        <v>22</v>
      </c>
      <c r="D20" s="28" t="s">
        <v>23</v>
      </c>
      <c r="E20" s="28" t="s">
        <v>24</v>
      </c>
      <c r="F20" s="27"/>
      <c r="G20" s="1"/>
    </row>
    <row r="21" spans="1:10" x14ac:dyDescent="0.3">
      <c r="A21" s="23" t="s">
        <v>15</v>
      </c>
      <c r="B21" s="18">
        <v>27746400.579999998</v>
      </c>
      <c r="C21" s="18">
        <v>165777.01</v>
      </c>
      <c r="D21" s="20">
        <v>158.55086045714285</v>
      </c>
      <c r="E21" s="20">
        <v>0.94729720000000006</v>
      </c>
      <c r="F21" s="27"/>
      <c r="G21" s="1"/>
    </row>
    <row r="22" spans="1:10" x14ac:dyDescent="0.3">
      <c r="A22" s="23" t="s">
        <v>16</v>
      </c>
      <c r="B22" s="18">
        <v>0</v>
      </c>
      <c r="C22" s="18">
        <v>1196916.67</v>
      </c>
      <c r="D22" s="20">
        <v>0</v>
      </c>
      <c r="E22" s="20">
        <v>2.2583333396226415</v>
      </c>
      <c r="F22" s="27"/>
      <c r="G22" s="1"/>
    </row>
    <row r="23" spans="1:10" x14ac:dyDescent="0.3">
      <c r="A23" s="23" t="s">
        <v>17</v>
      </c>
      <c r="B23" s="18">
        <v>0</v>
      </c>
      <c r="C23" s="18">
        <v>0</v>
      </c>
      <c r="D23" s="20">
        <v>0</v>
      </c>
      <c r="E23" s="20">
        <v>0</v>
      </c>
      <c r="F23" s="27"/>
      <c r="G23" s="1"/>
    </row>
    <row r="24" spans="1:10" x14ac:dyDescent="0.3">
      <c r="A24" s="23" t="s">
        <v>18</v>
      </c>
      <c r="B24" s="18">
        <v>0</v>
      </c>
      <c r="C24" s="18">
        <v>1005100</v>
      </c>
      <c r="D24" s="20">
        <v>0</v>
      </c>
      <c r="E24" s="20">
        <v>2.2999999999999998</v>
      </c>
      <c r="F24" s="27"/>
      <c r="G24" s="1"/>
    </row>
    <row r="25" spans="1:10" x14ac:dyDescent="0.3">
      <c r="A25" s="23" t="s">
        <v>19</v>
      </c>
      <c r="B25" s="18">
        <v>0</v>
      </c>
      <c r="C25" s="18">
        <v>250200</v>
      </c>
      <c r="D25" s="20">
        <v>0</v>
      </c>
      <c r="E25" s="20">
        <v>2.3166666666666669</v>
      </c>
      <c r="F25" s="27"/>
      <c r="G25" s="1"/>
    </row>
    <row r="26" spans="1:10" x14ac:dyDescent="0.3">
      <c r="A26" s="23" t="s">
        <v>20</v>
      </c>
      <c r="B26" s="18">
        <v>0</v>
      </c>
      <c r="C26" s="18">
        <v>0</v>
      </c>
      <c r="D26" s="20">
        <v>0</v>
      </c>
      <c r="E26" s="20">
        <v>0</v>
      </c>
      <c r="F26" s="27"/>
      <c r="G26" s="1"/>
    </row>
    <row r="27" spans="1:10" x14ac:dyDescent="0.3">
      <c r="A27" s="8" t="s">
        <v>14</v>
      </c>
      <c r="B27" s="18">
        <v>27746400.579999998</v>
      </c>
      <c r="C27" s="18">
        <v>2617993.6799999997</v>
      </c>
      <c r="D27" s="29"/>
      <c r="E27" s="30"/>
      <c r="F27" s="31"/>
      <c r="G27" s="1"/>
    </row>
    <row r="28" spans="1:10" x14ac:dyDescent="0.3">
      <c r="A28" s="15"/>
      <c r="B28" s="31"/>
      <c r="C28" s="1"/>
      <c r="D28" s="32"/>
      <c r="E28" s="32"/>
      <c r="F28" s="31"/>
      <c r="G28" s="1"/>
    </row>
    <row r="29" spans="1:10" x14ac:dyDescent="0.3">
      <c r="A29" s="15" t="s">
        <v>25</v>
      </c>
      <c r="B29" s="31"/>
      <c r="C29" s="1"/>
      <c r="D29" s="32"/>
      <c r="E29" s="32"/>
      <c r="F29" s="1"/>
      <c r="G29" s="1"/>
    </row>
    <row r="30" spans="1:10" x14ac:dyDescent="0.3">
      <c r="A30" s="15"/>
      <c r="B30" s="1"/>
      <c r="C30" s="1"/>
      <c r="D30" s="1"/>
      <c r="E30" s="1"/>
      <c r="F30" s="1"/>
      <c r="G30" s="1"/>
    </row>
    <row r="31" spans="1:10" x14ac:dyDescent="0.3">
      <c r="A31" s="33" t="s">
        <v>26</v>
      </c>
      <c r="B31" s="1"/>
      <c r="C31" s="1"/>
      <c r="D31" s="1"/>
      <c r="E31" s="1"/>
      <c r="F31" s="1"/>
      <c r="G31" s="1"/>
    </row>
    <row r="32" spans="1:10" x14ac:dyDescent="0.3">
      <c r="A32" s="34" t="s">
        <v>27</v>
      </c>
      <c r="B32" s="1"/>
      <c r="C32" s="1"/>
      <c r="D32" s="1"/>
      <c r="E32" s="1"/>
      <c r="F32" s="1"/>
      <c r="H32" s="35">
        <v>18602873.41</v>
      </c>
      <c r="I32" s="36"/>
      <c r="J32" s="37"/>
    </row>
    <row r="33" spans="1:10" x14ac:dyDescent="0.3">
      <c r="A33" s="34" t="s">
        <v>28</v>
      </c>
      <c r="B33" s="1"/>
      <c r="C33" s="1"/>
      <c r="D33" s="1"/>
      <c r="E33" s="1"/>
      <c r="F33" s="1"/>
      <c r="H33" s="38">
        <v>8563857.3499999996</v>
      </c>
      <c r="I33" s="39"/>
      <c r="J33" s="37"/>
    </row>
    <row r="34" spans="1:10" x14ac:dyDescent="0.3">
      <c r="A34" s="15" t="s">
        <v>29</v>
      </c>
      <c r="B34" s="1"/>
      <c r="C34" s="1"/>
      <c r="D34" s="1"/>
      <c r="E34" s="32"/>
      <c r="F34" s="21"/>
      <c r="H34" s="40">
        <v>27166730.759999998</v>
      </c>
      <c r="I34" s="41"/>
      <c r="J34" s="37"/>
    </row>
    <row r="35" spans="1:10" x14ac:dyDescent="0.3">
      <c r="A35" s="15"/>
      <c r="B35" s="1"/>
      <c r="C35" s="1"/>
      <c r="D35" s="1"/>
      <c r="E35" s="32"/>
      <c r="F35" s="21"/>
      <c r="H35" s="42"/>
      <c r="I35" s="41"/>
    </row>
    <row r="36" spans="1:10" x14ac:dyDescent="0.3">
      <c r="A36" s="15" t="s">
        <v>30</v>
      </c>
      <c r="B36" s="1"/>
      <c r="C36" s="1"/>
      <c r="D36" s="1"/>
      <c r="E36" s="1"/>
      <c r="F36" s="1"/>
      <c r="H36" s="40">
        <v>0</v>
      </c>
      <c r="I36" s="43"/>
      <c r="J36" s="37"/>
    </row>
    <row r="37" spans="1:10" x14ac:dyDescent="0.3">
      <c r="A37" s="15"/>
      <c r="B37" s="1"/>
      <c r="C37" s="1"/>
      <c r="D37" s="1"/>
      <c r="E37" s="1"/>
      <c r="F37" s="1"/>
      <c r="H37" s="1"/>
      <c r="I37" s="15"/>
    </row>
    <row r="38" spans="1:10" x14ac:dyDescent="0.3">
      <c r="A38" s="33" t="s">
        <v>31</v>
      </c>
      <c r="B38" s="1"/>
      <c r="C38" s="1"/>
      <c r="D38" s="1"/>
      <c r="E38" s="1"/>
      <c r="F38" s="1"/>
      <c r="H38" s="1"/>
      <c r="I38" s="15"/>
    </row>
    <row r="39" spans="1:10" x14ac:dyDescent="0.3">
      <c r="A39" s="34" t="s">
        <v>32</v>
      </c>
      <c r="B39" s="1"/>
      <c r="C39" s="1"/>
      <c r="D39" s="44"/>
      <c r="E39" s="1"/>
      <c r="F39" s="1"/>
      <c r="H39" s="45">
        <v>721109.62</v>
      </c>
      <c r="I39" s="43"/>
      <c r="J39" s="37"/>
    </row>
    <row r="40" spans="1:10" x14ac:dyDescent="0.3">
      <c r="A40" s="34" t="s">
        <v>33</v>
      </c>
      <c r="B40" s="1"/>
      <c r="C40" s="1"/>
      <c r="D40" s="1"/>
      <c r="E40" s="1"/>
      <c r="F40" s="21"/>
      <c r="H40" s="38">
        <v>807704.14</v>
      </c>
      <c r="I40" s="39"/>
      <c r="J40" s="37"/>
    </row>
    <row r="41" spans="1:10" x14ac:dyDescent="0.3">
      <c r="A41" s="46" t="s">
        <v>34</v>
      </c>
      <c r="B41" s="1"/>
      <c r="C41" s="1"/>
      <c r="D41" s="1"/>
      <c r="E41" s="1"/>
      <c r="F41" s="47"/>
      <c r="H41" s="40">
        <v>1528813.76</v>
      </c>
      <c r="I41" s="41"/>
      <c r="J41" s="37"/>
    </row>
    <row r="42" spans="1:10" x14ac:dyDescent="0.3">
      <c r="A42" s="34"/>
      <c r="B42" s="1"/>
      <c r="C42" s="1"/>
      <c r="D42" s="1"/>
      <c r="E42" s="1"/>
      <c r="F42" s="1"/>
      <c r="G42" s="37"/>
      <c r="H42" s="42"/>
      <c r="I42" s="43"/>
    </row>
    <row r="43" spans="1:10" x14ac:dyDescent="0.3">
      <c r="A43" s="15"/>
      <c r="B43" s="1"/>
      <c r="C43" s="1"/>
      <c r="D43" s="1"/>
      <c r="E43" s="1"/>
      <c r="F43" s="1"/>
      <c r="H43" s="1"/>
      <c r="I43" s="15"/>
    </row>
    <row r="44" spans="1:10" x14ac:dyDescent="0.3">
      <c r="A44" s="33" t="s">
        <v>35</v>
      </c>
      <c r="B44" s="1"/>
      <c r="C44" s="1"/>
      <c r="D44" s="1"/>
      <c r="E44" s="1"/>
      <c r="F44" s="1"/>
      <c r="H44" s="1"/>
      <c r="I44" s="15"/>
    </row>
    <row r="45" spans="1:10" ht="14.5" x14ac:dyDescent="0.35">
      <c r="A45" s="46" t="s">
        <v>36</v>
      </c>
      <c r="B45" s="1"/>
      <c r="C45" s="1"/>
      <c r="D45" s="1"/>
      <c r="E45" s="1"/>
      <c r="F45" s="1"/>
      <c r="G45" s="48"/>
      <c r="H45" s="40">
        <v>0</v>
      </c>
      <c r="I45" s="41"/>
      <c r="J45" s="37"/>
    </row>
    <row r="46" spans="1:10" x14ac:dyDescent="0.3">
      <c r="A46" s="46" t="s">
        <v>37</v>
      </c>
      <c r="B46" s="1"/>
      <c r="C46" s="1"/>
      <c r="D46" s="1"/>
      <c r="E46" s="1"/>
      <c r="F46" s="1"/>
      <c r="H46" s="45">
        <v>0</v>
      </c>
      <c r="I46" s="43"/>
      <c r="J46" s="37"/>
    </row>
    <row r="47" spans="1:10" x14ac:dyDescent="0.3">
      <c r="A47" s="46" t="s">
        <v>38</v>
      </c>
      <c r="B47" s="1"/>
      <c r="C47" s="1"/>
      <c r="D47" s="1"/>
      <c r="E47" s="1"/>
      <c r="F47" s="21"/>
      <c r="G47" s="36"/>
      <c r="H47" s="35">
        <v>8878747.9699999988</v>
      </c>
      <c r="I47" s="36"/>
      <c r="J47" s="37"/>
    </row>
    <row r="48" spans="1:10" x14ac:dyDescent="0.3">
      <c r="A48" s="46" t="s">
        <v>39</v>
      </c>
      <c r="B48" s="1"/>
      <c r="C48" s="1"/>
      <c r="D48" s="1"/>
      <c r="E48" s="1"/>
      <c r="F48" s="1"/>
      <c r="H48" s="35">
        <v>10219.790000000001</v>
      </c>
      <c r="I48" s="36"/>
      <c r="J48" s="37"/>
    </row>
    <row r="49" spans="1:10" x14ac:dyDescent="0.3">
      <c r="A49" s="46" t="s">
        <v>40</v>
      </c>
      <c r="B49" s="1"/>
      <c r="C49" s="1"/>
      <c r="D49" s="1"/>
      <c r="E49" s="1"/>
      <c r="F49" s="1"/>
      <c r="H49" s="45">
        <v>0</v>
      </c>
      <c r="I49" s="43"/>
      <c r="J49" s="37"/>
    </row>
    <row r="50" spans="1:10" x14ac:dyDescent="0.3">
      <c r="A50" s="46" t="s">
        <v>41</v>
      </c>
      <c r="B50" s="1"/>
      <c r="C50" s="1"/>
      <c r="D50" s="1"/>
      <c r="E50" s="1"/>
      <c r="F50" s="1"/>
      <c r="H50" s="35">
        <v>1621447.69</v>
      </c>
      <c r="I50" s="36"/>
      <c r="J50" s="37"/>
    </row>
    <row r="51" spans="1:10" x14ac:dyDescent="0.3">
      <c r="A51" s="46" t="s">
        <v>42</v>
      </c>
      <c r="B51" s="1"/>
      <c r="C51" s="1"/>
      <c r="D51" s="1"/>
      <c r="E51" s="1"/>
      <c r="F51" s="1"/>
      <c r="H51" s="49">
        <v>90865.91</v>
      </c>
      <c r="I51" s="50"/>
      <c r="J51" s="37"/>
    </row>
    <row r="52" spans="1:10" x14ac:dyDescent="0.3">
      <c r="A52" s="15" t="s">
        <v>43</v>
      </c>
      <c r="B52" s="1"/>
      <c r="C52" s="1"/>
      <c r="D52" s="1"/>
      <c r="E52" s="1"/>
      <c r="F52" s="21"/>
      <c r="H52" s="51">
        <v>39296825.879999995</v>
      </c>
      <c r="I52" s="51"/>
      <c r="J52" s="37"/>
    </row>
    <row r="53" spans="1:10" x14ac:dyDescent="0.3">
      <c r="A53" s="15"/>
      <c r="B53" s="1"/>
      <c r="C53" s="1"/>
      <c r="D53" s="1"/>
      <c r="E53" s="1"/>
      <c r="F53" s="21"/>
      <c r="H53" s="52"/>
    </row>
    <row r="54" spans="1:10" x14ac:dyDescent="0.3">
      <c r="A54" s="15"/>
      <c r="B54" s="1"/>
      <c r="C54" s="1"/>
      <c r="D54" s="1"/>
      <c r="E54" s="53" t="s">
        <v>44</v>
      </c>
      <c r="F54" s="21"/>
      <c r="H54" s="52"/>
    </row>
    <row r="55" spans="1:10" x14ac:dyDescent="0.3">
      <c r="A55" s="15" t="s">
        <v>45</v>
      </c>
      <c r="B55" s="1"/>
      <c r="C55" s="1"/>
      <c r="D55" s="1"/>
      <c r="E55" s="54" t="s">
        <v>46</v>
      </c>
      <c r="F55" s="55" t="s">
        <v>47</v>
      </c>
      <c r="G55" s="54" t="s">
        <v>48</v>
      </c>
      <c r="H55" s="51" t="s">
        <v>49</v>
      </c>
    </row>
    <row r="56" spans="1:10" x14ac:dyDescent="0.3">
      <c r="A56" s="46" t="s">
        <v>50</v>
      </c>
      <c r="B56" s="1" t="s">
        <v>51</v>
      </c>
      <c r="C56" s="1"/>
      <c r="D56" s="1"/>
      <c r="E56" s="56">
        <v>2025522</v>
      </c>
      <c r="F56" s="56"/>
      <c r="G56" s="57"/>
      <c r="H56" s="58">
        <v>119</v>
      </c>
      <c r="I56" s="59"/>
    </row>
    <row r="57" spans="1:10" x14ac:dyDescent="0.3">
      <c r="A57" s="46" t="s">
        <v>52</v>
      </c>
      <c r="E57" s="56">
        <v>132382</v>
      </c>
      <c r="F57" s="56"/>
      <c r="G57" s="57"/>
      <c r="H57" s="58">
        <v>9</v>
      </c>
      <c r="I57" s="59"/>
    </row>
    <row r="58" spans="1:10" x14ac:dyDescent="0.3">
      <c r="A58" s="46" t="s">
        <v>53</v>
      </c>
      <c r="B58" s="1"/>
      <c r="C58" s="1"/>
      <c r="D58" s="1"/>
      <c r="E58" s="56">
        <v>460927</v>
      </c>
      <c r="F58" s="57"/>
      <c r="G58" s="57"/>
      <c r="H58" s="58">
        <v>28</v>
      </c>
    </row>
    <row r="59" spans="1:10" x14ac:dyDescent="0.3">
      <c r="A59" s="46" t="s">
        <v>54</v>
      </c>
      <c r="B59" s="1"/>
      <c r="C59" s="1"/>
      <c r="D59" s="1"/>
      <c r="E59" s="56">
        <v>0</v>
      </c>
      <c r="F59" s="57"/>
      <c r="G59" s="57"/>
      <c r="H59" s="58">
        <v>0</v>
      </c>
    </row>
    <row r="60" spans="1:10" x14ac:dyDescent="0.3">
      <c r="A60" s="46" t="s">
        <v>55</v>
      </c>
      <c r="B60" s="1"/>
      <c r="C60" s="1"/>
      <c r="D60" s="1"/>
      <c r="E60" s="56">
        <v>19414</v>
      </c>
      <c r="F60" s="57"/>
      <c r="G60" s="57"/>
      <c r="H60" s="58">
        <v>1</v>
      </c>
    </row>
    <row r="61" spans="1:10" x14ac:dyDescent="0.3">
      <c r="A61" s="46" t="s">
        <v>56</v>
      </c>
      <c r="B61" s="1"/>
      <c r="C61" s="1"/>
      <c r="D61" s="1"/>
      <c r="E61" s="56"/>
      <c r="F61" s="56">
        <v>1587530.31</v>
      </c>
      <c r="G61" s="57"/>
      <c r="H61" s="58">
        <v>85</v>
      </c>
    </row>
    <row r="62" spans="1:10" x14ac:dyDescent="0.3">
      <c r="A62" s="46" t="s">
        <v>57</v>
      </c>
      <c r="B62" s="1"/>
      <c r="C62" s="1"/>
      <c r="D62" s="1"/>
      <c r="E62" s="56"/>
      <c r="F62" s="56"/>
      <c r="G62" s="57">
        <v>31278.42</v>
      </c>
      <c r="H62" s="58">
        <v>1</v>
      </c>
    </row>
    <row r="63" spans="1:10" x14ac:dyDescent="0.3">
      <c r="A63" s="46" t="s">
        <v>58</v>
      </c>
      <c r="B63" s="1"/>
      <c r="C63" s="1"/>
      <c r="D63" s="1"/>
      <c r="E63" s="56"/>
      <c r="F63" s="60"/>
      <c r="G63" s="57">
        <v>4313814.95</v>
      </c>
      <c r="H63" s="58">
        <v>187</v>
      </c>
    </row>
    <row r="64" spans="1:10" x14ac:dyDescent="0.3">
      <c r="A64" s="46" t="s">
        <v>59</v>
      </c>
      <c r="B64" s="1"/>
      <c r="C64" s="1"/>
      <c r="D64" s="1"/>
      <c r="E64" s="61"/>
      <c r="F64" s="61"/>
      <c r="G64" s="57">
        <v>1547952.86</v>
      </c>
      <c r="H64" s="58">
        <v>57</v>
      </c>
    </row>
    <row r="65" spans="1:10" x14ac:dyDescent="0.3">
      <c r="A65" s="34" t="s">
        <v>60</v>
      </c>
      <c r="B65" s="1"/>
      <c r="C65" s="1"/>
      <c r="D65" s="1"/>
      <c r="E65" s="62">
        <v>2638245</v>
      </c>
      <c r="F65" s="62">
        <v>1587530.31</v>
      </c>
      <c r="G65" s="63">
        <v>5893046.2300000004</v>
      </c>
      <c r="H65" s="64">
        <v>487</v>
      </c>
      <c r="I65" s="59"/>
    </row>
    <row r="66" spans="1:10" x14ac:dyDescent="0.3">
      <c r="A66" s="15"/>
      <c r="B66" s="1"/>
      <c r="C66" s="1"/>
      <c r="D66" s="1"/>
      <c r="E66" s="1"/>
      <c r="F66" s="1"/>
      <c r="G66" s="1"/>
      <c r="H66" s="42"/>
    </row>
    <row r="67" spans="1:10" x14ac:dyDescent="0.3">
      <c r="A67" s="15"/>
      <c r="B67" s="1"/>
      <c r="C67" s="1"/>
      <c r="D67" s="1"/>
      <c r="E67" s="47"/>
      <c r="F67" s="47"/>
      <c r="G67" s="47"/>
      <c r="H67" s="47"/>
    </row>
    <row r="68" spans="1:10" x14ac:dyDescent="0.3">
      <c r="A68" s="15"/>
      <c r="B68" s="1"/>
      <c r="C68" s="1"/>
      <c r="D68" s="1"/>
      <c r="E68" s="1"/>
      <c r="F68" s="1"/>
      <c r="G68" s="1"/>
      <c r="H68" s="42"/>
    </row>
    <row r="69" spans="1:10" x14ac:dyDescent="0.3">
      <c r="A69" s="15" t="s">
        <v>61</v>
      </c>
      <c r="B69" s="1"/>
      <c r="C69" s="1"/>
      <c r="D69" s="2"/>
      <c r="E69" s="1"/>
      <c r="F69" s="65"/>
      <c r="G69" s="1"/>
      <c r="H69" s="42"/>
    </row>
    <row r="70" spans="1:10" x14ac:dyDescent="0.3">
      <c r="A70" s="15"/>
      <c r="B70" s="1"/>
      <c r="C70" s="1"/>
      <c r="D70" s="66" t="s">
        <v>62</v>
      </c>
      <c r="E70" s="66" t="s">
        <v>63</v>
      </c>
      <c r="F70" s="67" t="s">
        <v>64</v>
      </c>
      <c r="G70" s="68" t="s">
        <v>65</v>
      </c>
      <c r="H70" s="42"/>
    </row>
    <row r="71" spans="1:10" x14ac:dyDescent="0.3">
      <c r="A71" s="46" t="s">
        <v>66</v>
      </c>
      <c r="B71" s="1"/>
      <c r="C71" s="1"/>
      <c r="D71" s="69">
        <v>72961</v>
      </c>
      <c r="E71" s="70">
        <v>1770973652.1600001</v>
      </c>
      <c r="F71" s="71">
        <v>7.0000000000000007E-2</v>
      </c>
      <c r="G71" s="70">
        <v>1402790823.4100001</v>
      </c>
      <c r="H71" s="42"/>
      <c r="I71" s="59"/>
    </row>
    <row r="72" spans="1:10" x14ac:dyDescent="0.3">
      <c r="A72" s="46" t="s">
        <v>67</v>
      </c>
      <c r="B72" s="1"/>
      <c r="C72" s="1"/>
      <c r="D72" s="72"/>
      <c r="E72" s="73">
        <v>-24057339.329999998</v>
      </c>
      <c r="F72" s="74"/>
      <c r="G72" s="35">
        <v>-18962952.5</v>
      </c>
      <c r="H72" s="42"/>
      <c r="I72" s="59"/>
    </row>
    <row r="73" spans="1:10" x14ac:dyDescent="0.3">
      <c r="A73" s="46" t="s">
        <v>68</v>
      </c>
      <c r="B73" s="1"/>
      <c r="C73" s="1"/>
      <c r="D73" s="75">
        <v>-128</v>
      </c>
      <c r="E73" s="73">
        <v>-2866063.49</v>
      </c>
      <c r="F73" s="74"/>
      <c r="G73" s="35">
        <v>-2350062.6800000002</v>
      </c>
      <c r="H73" s="42"/>
      <c r="I73" s="59"/>
    </row>
    <row r="74" spans="1:10" x14ac:dyDescent="0.3">
      <c r="A74" s="46" t="s">
        <v>69</v>
      </c>
      <c r="B74" s="1"/>
      <c r="C74" s="1"/>
      <c r="D74" s="75">
        <v>0</v>
      </c>
      <c r="E74" s="73">
        <v>0</v>
      </c>
      <c r="F74" s="74"/>
      <c r="G74" s="35">
        <v>0</v>
      </c>
      <c r="H74" s="42"/>
      <c r="I74" s="59"/>
    </row>
    <row r="75" spans="1:10" x14ac:dyDescent="0.3">
      <c r="A75" s="46" t="s">
        <v>70</v>
      </c>
      <c r="B75" s="1"/>
      <c r="C75" s="21"/>
      <c r="D75" s="75">
        <v>-65</v>
      </c>
      <c r="E75" s="73">
        <v>-1426520.06</v>
      </c>
      <c r="F75" s="74"/>
      <c r="G75" s="35">
        <v>-1143613.47</v>
      </c>
      <c r="H75" s="42"/>
      <c r="I75" s="59"/>
    </row>
    <row r="76" spans="1:10" x14ac:dyDescent="0.3">
      <c r="A76" s="46" t="s">
        <v>71</v>
      </c>
      <c r="B76" s="1"/>
      <c r="C76" s="1"/>
      <c r="D76" s="75">
        <v>-277</v>
      </c>
      <c r="E76" s="73">
        <v>-6570142.4500000002</v>
      </c>
      <c r="F76" s="76"/>
      <c r="G76" s="35">
        <v>-5289771.93</v>
      </c>
      <c r="H76" s="42"/>
      <c r="I76" s="59"/>
      <c r="J76" s="59"/>
    </row>
    <row r="77" spans="1:10" x14ac:dyDescent="0.3">
      <c r="A77" s="46" t="s">
        <v>72</v>
      </c>
      <c r="B77" s="1"/>
      <c r="C77" s="77"/>
      <c r="D77" s="78">
        <v>72491</v>
      </c>
      <c r="E77" s="79">
        <v>1736053586.8300002</v>
      </c>
      <c r="F77" s="80"/>
      <c r="G77" s="79">
        <v>1375044422.8299999</v>
      </c>
      <c r="H77" s="52"/>
      <c r="I77" s="59"/>
    </row>
    <row r="78" spans="1:10" x14ac:dyDescent="0.3">
      <c r="A78" s="81"/>
      <c r="B78" s="1"/>
      <c r="C78" s="47"/>
      <c r="D78" s="1"/>
      <c r="E78" s="82" t="s">
        <v>51</v>
      </c>
      <c r="F78" s="1"/>
      <c r="G78" s="82" t="s">
        <v>51</v>
      </c>
      <c r="H78" s="52"/>
    </row>
    <row r="79" spans="1:10" x14ac:dyDescent="0.3">
      <c r="A79" s="83" t="s">
        <v>73</v>
      </c>
      <c r="B79" s="1"/>
      <c r="C79" s="47"/>
      <c r="D79" s="1"/>
      <c r="E79" s="1"/>
      <c r="F79" s="1"/>
      <c r="G79" s="1"/>
      <c r="H79" s="52"/>
    </row>
    <row r="80" spans="1:10" x14ac:dyDescent="0.3">
      <c r="A80" s="84" t="s">
        <v>74</v>
      </c>
      <c r="B80" s="1"/>
      <c r="C80" s="47"/>
      <c r="D80" s="1"/>
      <c r="E80" s="1"/>
      <c r="F80" s="1"/>
      <c r="G80" s="56">
        <v>497082579.48000002</v>
      </c>
      <c r="H80" s="52"/>
      <c r="I80" s="59"/>
    </row>
    <row r="81" spans="1:10" x14ac:dyDescent="0.3">
      <c r="A81" s="84" t="s">
        <v>75</v>
      </c>
      <c r="B81" s="1"/>
      <c r="C81" s="47"/>
      <c r="D81" s="1"/>
      <c r="E81" s="1"/>
      <c r="F81" s="1"/>
      <c r="G81" s="61">
        <v>877961843.35000002</v>
      </c>
      <c r="H81" s="52"/>
      <c r="I81" s="59"/>
    </row>
    <row r="82" spans="1:10" x14ac:dyDescent="0.3">
      <c r="A82" s="85" t="s">
        <v>60</v>
      </c>
      <c r="B82" s="1"/>
      <c r="C82" s="47"/>
      <c r="D82" s="1"/>
      <c r="E82" s="1"/>
      <c r="F82" s="1"/>
      <c r="G82" s="86">
        <v>1375044422.8299999</v>
      </c>
      <c r="H82" s="52"/>
      <c r="I82" s="59"/>
    </row>
    <row r="83" spans="1:10" x14ac:dyDescent="0.3">
      <c r="A83" s="84"/>
      <c r="B83" s="1"/>
      <c r="C83" s="47"/>
      <c r="D83" s="1"/>
      <c r="E83" s="1"/>
      <c r="F83" s="1"/>
      <c r="G83" s="1"/>
      <c r="H83" s="52"/>
    </row>
    <row r="84" spans="1:10" x14ac:dyDescent="0.3">
      <c r="A84" s="87"/>
      <c r="B84" s="1"/>
      <c r="C84" s="47"/>
      <c r="D84" s="1"/>
      <c r="E84" s="1"/>
      <c r="F84" s="1"/>
      <c r="G84" s="1"/>
      <c r="H84" s="52"/>
    </row>
    <row r="85" spans="1:10" x14ac:dyDescent="0.3">
      <c r="A85" s="15" t="s">
        <v>76</v>
      </c>
      <c r="B85" s="1"/>
      <c r="C85" s="1"/>
      <c r="D85" s="1"/>
      <c r="E85" s="1"/>
      <c r="F85" s="1"/>
      <c r="G85" s="88"/>
      <c r="H85" s="1"/>
    </row>
    <row r="86" spans="1:10" x14ac:dyDescent="0.3">
      <c r="A86" s="15"/>
      <c r="B86" s="1"/>
      <c r="C86" s="1"/>
      <c r="D86" s="1"/>
      <c r="E86" s="1"/>
      <c r="F86" s="1"/>
      <c r="G86" s="47"/>
      <c r="H86" s="1"/>
    </row>
    <row r="87" spans="1:10" x14ac:dyDescent="0.3">
      <c r="A87" s="46" t="s">
        <v>43</v>
      </c>
      <c r="B87" s="1"/>
      <c r="C87" s="1"/>
      <c r="D87" s="1"/>
      <c r="E87" s="47"/>
      <c r="F87" s="37"/>
      <c r="G87" s="1"/>
      <c r="H87" s="89">
        <v>39296825.879999995</v>
      </c>
      <c r="I87" s="37"/>
      <c r="J87" s="37"/>
    </row>
    <row r="88" spans="1:10" x14ac:dyDescent="0.3">
      <c r="A88" s="46" t="s">
        <v>77</v>
      </c>
      <c r="B88" s="1"/>
      <c r="C88" s="1"/>
      <c r="D88" s="1"/>
      <c r="E88" s="1"/>
      <c r="F88" s="1"/>
      <c r="G88" s="1"/>
      <c r="H88" s="90">
        <v>0</v>
      </c>
      <c r="J88" s="37"/>
    </row>
    <row r="89" spans="1:10" x14ac:dyDescent="0.3">
      <c r="A89" s="46" t="s">
        <v>78</v>
      </c>
      <c r="B89" s="1"/>
      <c r="C89" s="1"/>
      <c r="D89" s="1"/>
      <c r="E89" s="1"/>
      <c r="F89" s="21"/>
      <c r="G89" s="1"/>
      <c r="H89" s="89">
        <v>39296825.879999995</v>
      </c>
      <c r="J89" s="37"/>
    </row>
    <row r="90" spans="1:10" x14ac:dyDescent="0.3">
      <c r="A90" s="46"/>
      <c r="B90" s="1"/>
      <c r="C90" s="1"/>
      <c r="D90" s="1"/>
      <c r="E90" s="1"/>
      <c r="F90" s="1"/>
      <c r="G90" s="1"/>
      <c r="H90" s="21"/>
    </row>
    <row r="91" spans="1:10" x14ac:dyDescent="0.3">
      <c r="A91" s="46" t="s">
        <v>79</v>
      </c>
      <c r="B91" s="1"/>
      <c r="C91" s="1"/>
      <c r="D91" s="1"/>
      <c r="E91" s="1"/>
      <c r="F91" s="21"/>
      <c r="G91" s="1"/>
      <c r="H91" s="89">
        <v>0</v>
      </c>
      <c r="J91" s="37"/>
    </row>
    <row r="92" spans="1:10" x14ac:dyDescent="0.3">
      <c r="A92" s="46" t="s">
        <v>80</v>
      </c>
      <c r="B92" s="1"/>
      <c r="C92" s="1"/>
      <c r="D92" s="1"/>
      <c r="E92" s="1"/>
      <c r="F92" s="21"/>
      <c r="G92" s="1"/>
      <c r="H92" s="91">
        <v>597029.94999999995</v>
      </c>
      <c r="J92" s="37"/>
    </row>
    <row r="93" spans="1:10" x14ac:dyDescent="0.3">
      <c r="A93" s="15" t="s">
        <v>81</v>
      </c>
      <c r="B93" s="1"/>
      <c r="C93" s="1"/>
      <c r="D93" s="1"/>
      <c r="E93" s="1"/>
      <c r="F93" s="1"/>
      <c r="G93" s="1"/>
      <c r="H93" s="92">
        <v>1074148.8799999999</v>
      </c>
      <c r="J93" s="37"/>
    </row>
    <row r="94" spans="1:10" x14ac:dyDescent="0.3">
      <c r="A94" s="46" t="s">
        <v>82</v>
      </c>
      <c r="B94" s="1"/>
      <c r="C94" s="1"/>
      <c r="D94" s="1"/>
      <c r="E94" s="1"/>
      <c r="F94" s="1"/>
      <c r="G94" s="1"/>
      <c r="H94" s="15"/>
    </row>
    <row r="95" spans="1:10" x14ac:dyDescent="0.3">
      <c r="A95" s="34" t="s">
        <v>83</v>
      </c>
      <c r="B95" s="1"/>
      <c r="C95" s="1"/>
      <c r="D95" s="1"/>
      <c r="E95" s="1"/>
      <c r="F95" s="1"/>
      <c r="G95" s="1"/>
      <c r="H95" s="89">
        <v>1168992.3500000001</v>
      </c>
      <c r="J95" s="37"/>
    </row>
    <row r="96" spans="1:10" x14ac:dyDescent="0.3">
      <c r="A96" s="34" t="s">
        <v>84</v>
      </c>
      <c r="B96" s="1"/>
      <c r="C96" s="1"/>
      <c r="D96" s="1"/>
      <c r="E96" s="1"/>
      <c r="F96" s="1"/>
      <c r="G96" s="1"/>
      <c r="H96" s="89">
        <v>1168992.3500000001</v>
      </c>
      <c r="J96" s="37"/>
    </row>
    <row r="97" spans="1:10" x14ac:dyDescent="0.3">
      <c r="A97" s="34" t="s">
        <v>85</v>
      </c>
      <c r="B97" s="1"/>
      <c r="C97" s="1"/>
      <c r="D97" s="1"/>
      <c r="E97" s="1"/>
      <c r="F97" s="1"/>
      <c r="G97" s="1"/>
      <c r="H97" s="93">
        <v>0</v>
      </c>
      <c r="J97" s="37"/>
    </row>
    <row r="98" spans="1:10" x14ac:dyDescent="0.3">
      <c r="A98" s="34" t="s">
        <v>86</v>
      </c>
      <c r="B98" s="1"/>
      <c r="C98" s="1"/>
      <c r="D98" s="1"/>
      <c r="E98" s="1"/>
      <c r="F98" s="1"/>
      <c r="G98" s="1"/>
      <c r="H98" s="94">
        <v>2840171.1799999997</v>
      </c>
      <c r="I98" s="37"/>
      <c r="J98" s="37"/>
    </row>
    <row r="99" spans="1:10" x14ac:dyDescent="0.3">
      <c r="A99" s="81"/>
      <c r="B99" s="1"/>
      <c r="C99" s="1"/>
      <c r="D99" s="1"/>
      <c r="E99" s="1"/>
      <c r="F99" s="1"/>
      <c r="G99" s="1"/>
      <c r="H99" s="1"/>
    </row>
    <row r="100" spans="1:10" x14ac:dyDescent="0.3">
      <c r="A100" s="46" t="s">
        <v>87</v>
      </c>
      <c r="B100" s="1"/>
      <c r="C100" s="1"/>
      <c r="D100" s="1"/>
      <c r="E100" s="1"/>
      <c r="F100" s="1"/>
      <c r="G100" s="1"/>
      <c r="H100" s="1"/>
    </row>
    <row r="101" spans="1:10" x14ac:dyDescent="0.3">
      <c r="A101" s="95" t="s">
        <v>88</v>
      </c>
      <c r="B101" s="1"/>
      <c r="C101" s="1"/>
      <c r="D101" s="1"/>
      <c r="E101" s="1"/>
      <c r="F101" s="1"/>
      <c r="G101" s="1"/>
      <c r="H101" s="1"/>
    </row>
    <row r="102" spans="1:10" x14ac:dyDescent="0.3">
      <c r="A102" s="96" t="s">
        <v>89</v>
      </c>
      <c r="B102" s="1"/>
      <c r="C102" s="1"/>
      <c r="D102" s="1"/>
      <c r="E102" s="1"/>
      <c r="F102" s="1"/>
      <c r="G102" s="1"/>
      <c r="H102" s="89">
        <v>0</v>
      </c>
      <c r="J102" s="37"/>
    </row>
    <row r="103" spans="1:10" x14ac:dyDescent="0.3">
      <c r="A103" s="96" t="s">
        <v>90</v>
      </c>
      <c r="B103" s="1"/>
      <c r="C103" s="1"/>
      <c r="D103" s="1"/>
      <c r="E103" s="1"/>
      <c r="F103" s="1"/>
      <c r="G103" s="1"/>
      <c r="H103" s="89">
        <v>0</v>
      </c>
      <c r="J103" s="37"/>
    </row>
    <row r="104" spans="1:10" x14ac:dyDescent="0.3">
      <c r="A104" s="96" t="s">
        <v>91</v>
      </c>
      <c r="B104" s="1"/>
      <c r="C104" s="1"/>
      <c r="D104" s="1"/>
      <c r="E104" s="1"/>
      <c r="F104" s="1"/>
      <c r="G104" s="1"/>
      <c r="H104" s="89">
        <v>165777.01</v>
      </c>
      <c r="J104" s="37"/>
    </row>
    <row r="105" spans="1:10" x14ac:dyDescent="0.3">
      <c r="A105" s="96"/>
      <c r="B105" s="1"/>
      <c r="C105" s="1"/>
      <c r="D105" s="1"/>
      <c r="E105" s="1"/>
      <c r="F105" s="1"/>
      <c r="G105" s="1"/>
      <c r="H105" s="89"/>
    </row>
    <row r="106" spans="1:10" x14ac:dyDescent="0.3">
      <c r="A106" s="96" t="s">
        <v>92</v>
      </c>
      <c r="B106" s="1"/>
      <c r="C106" s="1"/>
      <c r="D106" s="1"/>
      <c r="E106" s="1"/>
      <c r="F106" s="1"/>
      <c r="G106" s="1"/>
      <c r="H106" s="89">
        <v>165777.01</v>
      </c>
      <c r="J106" s="37"/>
    </row>
    <row r="107" spans="1:10" x14ac:dyDescent="0.3">
      <c r="A107" s="96" t="s">
        <v>93</v>
      </c>
      <c r="B107" s="1"/>
      <c r="C107" s="1"/>
      <c r="D107" s="1"/>
      <c r="E107" s="1"/>
      <c r="F107" s="1"/>
      <c r="G107" s="1"/>
      <c r="H107" s="97">
        <v>0</v>
      </c>
      <c r="J107" s="37"/>
    </row>
    <row r="108" spans="1:10" x14ac:dyDescent="0.3">
      <c r="A108" s="15"/>
      <c r="B108" s="1"/>
      <c r="C108" s="1"/>
      <c r="D108" s="1"/>
      <c r="E108" s="1"/>
      <c r="F108" s="1"/>
      <c r="G108" s="1"/>
      <c r="H108" s="1"/>
    </row>
    <row r="109" spans="1:10" x14ac:dyDescent="0.3">
      <c r="A109" s="95" t="s">
        <v>94</v>
      </c>
      <c r="B109" s="1"/>
      <c r="C109" s="1"/>
      <c r="D109" s="1"/>
      <c r="E109" s="1"/>
      <c r="F109" s="1"/>
      <c r="G109" s="1"/>
      <c r="H109" s="1"/>
    </row>
    <row r="110" spans="1:10" x14ac:dyDescent="0.3">
      <c r="A110" s="96" t="s">
        <v>95</v>
      </c>
      <c r="B110" s="1"/>
      <c r="C110" s="1"/>
      <c r="D110" s="1"/>
      <c r="E110" s="1"/>
      <c r="F110" s="1"/>
      <c r="G110" s="1"/>
      <c r="H110" s="89">
        <v>0</v>
      </c>
      <c r="J110" s="37"/>
    </row>
    <row r="111" spans="1:10" x14ac:dyDescent="0.3">
      <c r="A111" s="96" t="s">
        <v>96</v>
      </c>
      <c r="B111" s="1"/>
      <c r="C111" s="1"/>
      <c r="D111" s="1"/>
      <c r="E111" s="1"/>
      <c r="F111" s="1"/>
      <c r="G111" s="1"/>
      <c r="H111" s="89">
        <v>0</v>
      </c>
      <c r="J111" s="37"/>
    </row>
    <row r="112" spans="1:10" x14ac:dyDescent="0.3">
      <c r="A112" s="96" t="s">
        <v>97</v>
      </c>
      <c r="B112" s="1"/>
      <c r="C112" s="1"/>
      <c r="D112" s="1"/>
      <c r="E112" s="1"/>
      <c r="F112" s="1"/>
      <c r="G112" s="1"/>
      <c r="H112" s="89">
        <v>1196916.67</v>
      </c>
      <c r="J112" s="37"/>
    </row>
    <row r="113" spans="1:10" x14ac:dyDescent="0.3">
      <c r="A113" s="96"/>
      <c r="B113" s="1"/>
      <c r="C113" s="1"/>
      <c r="D113" s="1"/>
      <c r="E113" s="1"/>
      <c r="F113" s="1"/>
      <c r="G113" s="1"/>
      <c r="H113" s="89"/>
    </row>
    <row r="114" spans="1:10" x14ac:dyDescent="0.3">
      <c r="A114" s="96" t="s">
        <v>98</v>
      </c>
      <c r="B114" s="1"/>
      <c r="C114" s="1"/>
      <c r="D114" s="1"/>
      <c r="E114" s="1"/>
      <c r="F114" s="1"/>
      <c r="G114" s="1"/>
      <c r="H114" s="89">
        <v>1196916.67</v>
      </c>
      <c r="J114" s="37"/>
    </row>
    <row r="115" spans="1:10" x14ac:dyDescent="0.3">
      <c r="A115" s="96" t="s">
        <v>99</v>
      </c>
      <c r="B115" s="1"/>
      <c r="C115" s="1"/>
      <c r="D115" s="1"/>
      <c r="E115" s="1"/>
      <c r="F115" s="1"/>
      <c r="G115" s="1"/>
      <c r="H115" s="97">
        <v>0</v>
      </c>
      <c r="J115" s="37"/>
    </row>
    <row r="116" spans="1:10" x14ac:dyDescent="0.3">
      <c r="A116" s="96"/>
      <c r="B116" s="1"/>
      <c r="C116" s="1"/>
      <c r="D116" s="1"/>
      <c r="E116" s="1"/>
      <c r="F116" s="1"/>
      <c r="G116" s="1"/>
      <c r="H116" s="1"/>
    </row>
    <row r="117" spans="1:10" x14ac:dyDescent="0.3">
      <c r="A117" s="95" t="s">
        <v>100</v>
      </c>
      <c r="B117" s="1"/>
      <c r="C117" s="1"/>
      <c r="D117" s="1"/>
      <c r="E117" s="1"/>
      <c r="F117" s="1"/>
      <c r="G117" s="1"/>
      <c r="H117" s="1"/>
    </row>
    <row r="118" spans="1:10" x14ac:dyDescent="0.3">
      <c r="A118" s="96" t="s">
        <v>101</v>
      </c>
      <c r="B118" s="1"/>
      <c r="C118" s="1"/>
      <c r="D118" s="1"/>
      <c r="E118" s="1"/>
      <c r="F118" s="1"/>
      <c r="G118" s="1"/>
      <c r="H118" s="89">
        <v>0</v>
      </c>
      <c r="J118" s="37"/>
    </row>
    <row r="119" spans="1:10" x14ac:dyDescent="0.3">
      <c r="A119" s="96" t="s">
        <v>102</v>
      </c>
      <c r="B119" s="1"/>
      <c r="C119" s="1"/>
      <c r="D119" s="1"/>
      <c r="E119" s="1"/>
      <c r="F119" s="1"/>
      <c r="G119" s="1"/>
      <c r="H119" s="89">
        <v>0</v>
      </c>
      <c r="J119" s="37"/>
    </row>
    <row r="120" spans="1:10" x14ac:dyDescent="0.3">
      <c r="A120" s="96" t="s">
        <v>103</v>
      </c>
      <c r="B120" s="1"/>
      <c r="C120" s="1"/>
      <c r="D120" s="1"/>
      <c r="E120" s="1"/>
      <c r="F120" s="1"/>
      <c r="G120" s="1"/>
      <c r="H120" s="89">
        <v>0</v>
      </c>
      <c r="J120" s="37"/>
    </row>
    <row r="121" spans="1:10" x14ac:dyDescent="0.3">
      <c r="A121" s="96"/>
      <c r="B121" s="1"/>
      <c r="C121" s="1"/>
      <c r="D121" s="1"/>
      <c r="E121" s="1"/>
      <c r="F121" s="1"/>
      <c r="G121" s="1"/>
      <c r="H121" s="89"/>
    </row>
    <row r="122" spans="1:10" x14ac:dyDescent="0.3">
      <c r="A122" s="96" t="s">
        <v>104</v>
      </c>
      <c r="B122" s="1"/>
      <c r="C122" s="1"/>
      <c r="D122" s="1"/>
      <c r="E122" s="1"/>
      <c r="F122" s="1"/>
      <c r="G122" s="1"/>
      <c r="H122" s="89">
        <v>0</v>
      </c>
      <c r="J122" s="37"/>
    </row>
    <row r="123" spans="1:10" x14ac:dyDescent="0.3">
      <c r="A123" s="96" t="s">
        <v>105</v>
      </c>
      <c r="B123" s="1"/>
      <c r="C123" s="1"/>
      <c r="D123" s="1"/>
      <c r="E123" s="1"/>
      <c r="F123" s="1"/>
      <c r="G123" s="1"/>
      <c r="H123" s="97">
        <v>0</v>
      </c>
      <c r="J123" s="37"/>
    </row>
    <row r="124" spans="1:10" x14ac:dyDescent="0.3">
      <c r="A124" s="96"/>
      <c r="B124" s="1"/>
      <c r="C124" s="1"/>
      <c r="D124" s="1"/>
      <c r="E124" s="1"/>
      <c r="F124" s="1"/>
      <c r="G124" s="1"/>
      <c r="H124" s="1"/>
    </row>
    <row r="125" spans="1:10" x14ac:dyDescent="0.3">
      <c r="A125" s="95" t="s">
        <v>106</v>
      </c>
      <c r="B125" s="1"/>
      <c r="C125" s="1"/>
      <c r="D125" s="1"/>
      <c r="E125" s="1"/>
      <c r="F125" s="1"/>
      <c r="G125" s="1"/>
      <c r="H125" s="31"/>
    </row>
    <row r="126" spans="1:10" x14ac:dyDescent="0.3">
      <c r="A126" s="96" t="s">
        <v>107</v>
      </c>
      <c r="B126" s="1"/>
      <c r="C126" s="1"/>
      <c r="D126" s="1"/>
      <c r="E126" s="1"/>
      <c r="F126" s="1"/>
      <c r="G126" s="1"/>
      <c r="H126" s="89">
        <v>0</v>
      </c>
      <c r="J126" s="37"/>
    </row>
    <row r="127" spans="1:10" x14ac:dyDescent="0.3">
      <c r="A127" s="96" t="s">
        <v>108</v>
      </c>
      <c r="B127" s="1"/>
      <c r="C127" s="1"/>
      <c r="D127" s="1"/>
      <c r="E127" s="1"/>
      <c r="F127" s="1"/>
      <c r="G127" s="1"/>
      <c r="H127" s="89">
        <v>0</v>
      </c>
      <c r="J127" s="37"/>
    </row>
    <row r="128" spans="1:10" x14ac:dyDescent="0.3">
      <c r="A128" s="96" t="s">
        <v>109</v>
      </c>
      <c r="B128" s="1"/>
      <c r="C128" s="1"/>
      <c r="D128" s="1"/>
      <c r="E128" s="1"/>
      <c r="F128" s="1"/>
      <c r="G128" s="1"/>
      <c r="H128" s="89">
        <v>1005100</v>
      </c>
      <c r="J128" s="37"/>
    </row>
    <row r="129" spans="1:10" x14ac:dyDescent="0.3">
      <c r="A129" s="96"/>
      <c r="B129" s="1"/>
      <c r="C129" s="1"/>
      <c r="D129" s="1"/>
      <c r="E129" s="1"/>
      <c r="F129" s="1"/>
      <c r="G129" s="1"/>
      <c r="H129" s="89"/>
    </row>
    <row r="130" spans="1:10" x14ac:dyDescent="0.3">
      <c r="A130" s="96" t="s">
        <v>110</v>
      </c>
      <c r="B130" s="1"/>
      <c r="C130" s="1"/>
      <c r="D130" s="1"/>
      <c r="E130" s="1"/>
      <c r="F130" s="1"/>
      <c r="G130" s="1"/>
      <c r="H130" s="89">
        <v>1005100</v>
      </c>
      <c r="J130" s="37"/>
    </row>
    <row r="131" spans="1:10" x14ac:dyDescent="0.3">
      <c r="A131" s="96" t="s">
        <v>111</v>
      </c>
      <c r="B131" s="1"/>
      <c r="C131" s="1"/>
      <c r="D131" s="1"/>
      <c r="E131" s="1"/>
      <c r="F131" s="1"/>
      <c r="G131" s="1"/>
      <c r="H131" s="97">
        <v>0</v>
      </c>
      <c r="J131" s="37"/>
    </row>
    <row r="132" spans="1:10" x14ac:dyDescent="0.3">
      <c r="A132" s="15"/>
      <c r="B132" s="1"/>
      <c r="C132" s="1"/>
      <c r="D132" s="1"/>
      <c r="E132" s="1"/>
      <c r="F132" s="1"/>
      <c r="G132" s="1"/>
      <c r="H132" s="21" t="s">
        <v>51</v>
      </c>
    </row>
    <row r="133" spans="1:10" x14ac:dyDescent="0.3">
      <c r="A133" s="95" t="s">
        <v>112</v>
      </c>
      <c r="B133" s="1"/>
      <c r="C133" s="1"/>
      <c r="D133" s="1"/>
      <c r="E133" s="1"/>
      <c r="F133" s="1"/>
      <c r="G133" s="1"/>
      <c r="H133" s="1"/>
    </row>
    <row r="134" spans="1:10" x14ac:dyDescent="0.3">
      <c r="A134" s="96" t="s">
        <v>113</v>
      </c>
      <c r="B134" s="1"/>
      <c r="C134" s="1"/>
      <c r="D134" s="1"/>
      <c r="E134" s="1"/>
      <c r="F134" s="1"/>
      <c r="G134" s="1"/>
      <c r="H134" s="89">
        <v>0</v>
      </c>
      <c r="J134" s="37"/>
    </row>
    <row r="135" spans="1:10" x14ac:dyDescent="0.3">
      <c r="A135" s="96" t="s">
        <v>114</v>
      </c>
      <c r="B135" s="1"/>
      <c r="C135" s="1"/>
      <c r="D135" s="1"/>
      <c r="E135" s="1"/>
      <c r="F135" s="1"/>
      <c r="G135" s="1"/>
      <c r="H135" s="89">
        <v>0</v>
      </c>
      <c r="J135" s="37"/>
    </row>
    <row r="136" spans="1:10" x14ac:dyDescent="0.3">
      <c r="A136" s="96" t="s">
        <v>115</v>
      </c>
      <c r="B136" s="1"/>
      <c r="C136" s="1"/>
      <c r="D136" s="1"/>
      <c r="E136" s="1"/>
      <c r="F136" s="1"/>
      <c r="G136" s="1"/>
      <c r="H136" s="89">
        <v>250200</v>
      </c>
      <c r="J136" s="37"/>
    </row>
    <row r="137" spans="1:10" x14ac:dyDescent="0.3">
      <c r="A137" s="96"/>
      <c r="B137" s="1"/>
      <c r="C137" s="1"/>
      <c r="D137" s="1"/>
      <c r="E137" s="1"/>
      <c r="F137" s="1"/>
      <c r="G137" s="1"/>
      <c r="H137" s="89"/>
    </row>
    <row r="138" spans="1:10" x14ac:dyDescent="0.3">
      <c r="A138" s="96" t="s">
        <v>116</v>
      </c>
      <c r="B138" s="1"/>
      <c r="C138" s="1"/>
      <c r="D138" s="1"/>
      <c r="E138" s="1"/>
      <c r="F138" s="1"/>
      <c r="G138" s="1"/>
      <c r="H138" s="89">
        <v>250200</v>
      </c>
      <c r="J138" s="37"/>
    </row>
    <row r="139" spans="1:10" x14ac:dyDescent="0.3">
      <c r="A139" s="96" t="s">
        <v>117</v>
      </c>
      <c r="B139" s="1"/>
      <c r="C139" s="1"/>
      <c r="D139" s="1"/>
      <c r="E139" s="1"/>
      <c r="F139" s="1"/>
      <c r="G139" s="1"/>
      <c r="H139" s="97">
        <v>0</v>
      </c>
      <c r="J139" s="37"/>
    </row>
    <row r="140" spans="1:10" x14ac:dyDescent="0.3">
      <c r="A140" s="95"/>
      <c r="B140" s="1"/>
      <c r="C140" s="1"/>
      <c r="D140" s="1"/>
      <c r="E140" s="1"/>
      <c r="F140" s="1"/>
      <c r="G140" s="1"/>
      <c r="H140" s="1"/>
    </row>
    <row r="141" spans="1:10" x14ac:dyDescent="0.3">
      <c r="A141" s="95" t="s">
        <v>118</v>
      </c>
      <c r="B141" s="1"/>
      <c r="C141" s="1"/>
      <c r="D141" s="1"/>
      <c r="E141" s="1"/>
      <c r="F141" s="1"/>
      <c r="G141" s="1"/>
      <c r="H141" s="1"/>
    </row>
    <row r="142" spans="1:10" x14ac:dyDescent="0.3">
      <c r="A142" s="96" t="s">
        <v>119</v>
      </c>
      <c r="B142" s="1"/>
      <c r="C142" s="1"/>
      <c r="D142" s="1"/>
      <c r="E142" s="1"/>
      <c r="F142" s="1"/>
      <c r="G142" s="1"/>
      <c r="H142" s="31">
        <v>0</v>
      </c>
      <c r="J142" s="37"/>
    </row>
    <row r="143" spans="1:10" x14ac:dyDescent="0.3">
      <c r="A143" s="96" t="s">
        <v>120</v>
      </c>
      <c r="B143" s="1"/>
      <c r="C143" s="1"/>
      <c r="D143" s="1"/>
      <c r="E143" s="1"/>
      <c r="F143" s="1"/>
      <c r="G143" s="1"/>
      <c r="H143" s="31">
        <v>0</v>
      </c>
      <c r="J143" s="37"/>
    </row>
    <row r="144" spans="1:10" x14ac:dyDescent="0.3">
      <c r="A144" s="96" t="s">
        <v>121</v>
      </c>
      <c r="B144" s="1"/>
      <c r="C144" s="1"/>
      <c r="D144" s="1"/>
      <c r="E144" s="1"/>
      <c r="F144" s="1"/>
      <c r="G144" s="1"/>
      <c r="H144" s="31">
        <v>0</v>
      </c>
      <c r="J144" s="37"/>
    </row>
    <row r="145" spans="1:10" x14ac:dyDescent="0.3">
      <c r="A145" s="96"/>
      <c r="B145" s="1"/>
      <c r="C145" s="1"/>
      <c r="D145" s="1"/>
      <c r="E145" s="1"/>
      <c r="F145" s="1"/>
      <c r="G145" s="1"/>
      <c r="H145" s="31"/>
    </row>
    <row r="146" spans="1:10" x14ac:dyDescent="0.3">
      <c r="A146" s="96" t="s">
        <v>122</v>
      </c>
      <c r="B146" s="1"/>
      <c r="C146" s="1"/>
      <c r="D146" s="1"/>
      <c r="E146" s="1"/>
      <c r="F146" s="1"/>
      <c r="G146" s="1"/>
      <c r="H146" s="31">
        <v>0</v>
      </c>
      <c r="J146" s="37"/>
    </row>
    <row r="147" spans="1:10" x14ac:dyDescent="0.3">
      <c r="A147" s="96" t="s">
        <v>123</v>
      </c>
      <c r="B147" s="1"/>
      <c r="C147" s="1"/>
      <c r="D147" s="1"/>
      <c r="E147" s="1"/>
      <c r="F147" s="1"/>
      <c r="G147" s="1"/>
      <c r="H147" s="31">
        <v>0</v>
      </c>
      <c r="J147" s="37"/>
    </row>
    <row r="148" spans="1:10" x14ac:dyDescent="0.3">
      <c r="A148" s="15"/>
      <c r="B148" s="1"/>
      <c r="C148" s="1"/>
      <c r="D148" s="1"/>
      <c r="E148" s="1"/>
      <c r="F148" s="1"/>
      <c r="G148" s="1"/>
      <c r="H148" s="21" t="s">
        <v>51</v>
      </c>
    </row>
    <row r="149" spans="1:10" x14ac:dyDescent="0.3">
      <c r="A149" s="95" t="s">
        <v>124</v>
      </c>
      <c r="B149" s="1"/>
      <c r="C149" s="1"/>
      <c r="D149" s="1"/>
      <c r="E149" s="1"/>
      <c r="F149" s="1"/>
      <c r="G149" s="1"/>
      <c r="H149" s="1"/>
    </row>
    <row r="150" spans="1:10" x14ac:dyDescent="0.3">
      <c r="A150" s="96" t="s">
        <v>125</v>
      </c>
      <c r="B150" s="1"/>
      <c r="C150" s="1"/>
      <c r="D150" s="1"/>
      <c r="E150" s="1"/>
      <c r="F150" s="1"/>
      <c r="G150" s="1"/>
      <c r="H150" s="98">
        <v>2617993.6799999997</v>
      </c>
      <c r="J150" s="37"/>
    </row>
    <row r="151" spans="1:10" x14ac:dyDescent="0.3">
      <c r="A151" s="96" t="s">
        <v>126</v>
      </c>
      <c r="B151" s="1"/>
      <c r="C151" s="1"/>
      <c r="D151" s="1"/>
      <c r="E151" s="1"/>
      <c r="F151" s="1"/>
      <c r="G151" s="1"/>
      <c r="H151" s="94">
        <v>2617993.6799999997</v>
      </c>
      <c r="J151" s="37"/>
    </row>
    <row r="152" spans="1:10" x14ac:dyDescent="0.3">
      <c r="A152" s="96" t="s">
        <v>127</v>
      </c>
      <c r="B152" s="1"/>
      <c r="C152" s="1"/>
      <c r="D152" s="1"/>
      <c r="E152" s="1"/>
      <c r="F152" s="1"/>
      <c r="G152" s="1"/>
      <c r="H152" s="94">
        <v>0</v>
      </c>
      <c r="J152" s="37"/>
    </row>
    <row r="153" spans="1:10" x14ac:dyDescent="0.3">
      <c r="A153" s="96" t="s">
        <v>128</v>
      </c>
      <c r="B153" s="1"/>
      <c r="C153" s="1"/>
      <c r="D153" s="1"/>
      <c r="E153" s="1"/>
      <c r="F153" s="1"/>
      <c r="G153" s="1"/>
      <c r="H153" s="94">
        <v>0</v>
      </c>
      <c r="J153" s="37"/>
    </row>
    <row r="154" spans="1:10" x14ac:dyDescent="0.3">
      <c r="A154" s="15"/>
      <c r="B154" s="1"/>
      <c r="C154" s="1"/>
      <c r="D154" s="1"/>
      <c r="E154" s="1"/>
      <c r="F154" s="1"/>
      <c r="G154" s="1"/>
      <c r="H154" s="1"/>
    </row>
    <row r="155" spans="1:10" x14ac:dyDescent="0.3">
      <c r="A155" s="46" t="s">
        <v>129</v>
      </c>
      <c r="B155" s="1"/>
      <c r="C155" s="1"/>
      <c r="D155" s="1"/>
      <c r="E155" s="1"/>
      <c r="F155" s="21"/>
      <c r="G155" s="1"/>
      <c r="H155" s="21">
        <v>33838661.019999996</v>
      </c>
      <c r="J155" s="37"/>
    </row>
    <row r="156" spans="1:10" x14ac:dyDescent="0.3">
      <c r="A156" s="34"/>
      <c r="B156" s="1"/>
      <c r="C156" s="1"/>
      <c r="D156" s="1"/>
      <c r="E156" s="1"/>
      <c r="F156" s="1"/>
      <c r="G156" s="1"/>
      <c r="H156" s="1"/>
    </row>
    <row r="157" spans="1:10" x14ac:dyDescent="0.3">
      <c r="A157" s="34" t="s">
        <v>130</v>
      </c>
      <c r="B157" s="1"/>
      <c r="C157" s="1"/>
      <c r="D157" s="1"/>
      <c r="E157" s="1"/>
      <c r="F157" s="1"/>
      <c r="G157" s="1"/>
      <c r="H157" s="1"/>
    </row>
    <row r="158" spans="1:10" x14ac:dyDescent="0.3">
      <c r="A158" s="99" t="s">
        <v>131</v>
      </c>
      <c r="B158" s="1"/>
      <c r="C158" s="1"/>
      <c r="D158" s="1"/>
      <c r="E158" s="1"/>
      <c r="F158" s="1"/>
      <c r="G158" s="1"/>
      <c r="H158" s="94">
        <v>27746400.579999998</v>
      </c>
      <c r="J158" s="37"/>
    </row>
    <row r="159" spans="1:10" x14ac:dyDescent="0.3">
      <c r="A159" s="46"/>
      <c r="B159" s="1"/>
      <c r="C159" s="1"/>
      <c r="D159" s="1"/>
      <c r="E159" s="1"/>
      <c r="F159" s="1"/>
      <c r="G159" s="1"/>
      <c r="H159" s="15"/>
    </row>
    <row r="160" spans="1:10" x14ac:dyDescent="0.3">
      <c r="A160" s="34" t="s">
        <v>132</v>
      </c>
      <c r="B160" s="1"/>
      <c r="C160" s="1"/>
      <c r="D160" s="1"/>
      <c r="E160" s="1"/>
      <c r="F160" s="1"/>
      <c r="G160" s="1"/>
      <c r="H160" s="89">
        <v>0</v>
      </c>
      <c r="J160" s="37"/>
    </row>
    <row r="161" spans="1:10" x14ac:dyDescent="0.3">
      <c r="A161" s="34" t="s">
        <v>133</v>
      </c>
      <c r="B161" s="1"/>
      <c r="C161" s="1"/>
      <c r="D161" s="1"/>
      <c r="E161" s="1"/>
      <c r="F161" s="1"/>
      <c r="G161" s="1"/>
      <c r="H161" s="89">
        <v>27746400.579999998</v>
      </c>
      <c r="I161" s="37"/>
      <c r="J161" s="37"/>
    </row>
    <row r="162" spans="1:10" x14ac:dyDescent="0.3">
      <c r="A162" s="34" t="s">
        <v>134</v>
      </c>
      <c r="B162" s="1"/>
      <c r="C162" s="1"/>
      <c r="D162" s="1"/>
      <c r="E162" s="1"/>
      <c r="F162" s="1"/>
      <c r="G162" s="1"/>
      <c r="H162" s="94">
        <v>0</v>
      </c>
      <c r="J162" s="37"/>
    </row>
    <row r="163" spans="1:10" x14ac:dyDescent="0.3">
      <c r="A163" s="34"/>
      <c r="B163" s="1"/>
      <c r="C163" s="1"/>
      <c r="D163" s="1"/>
      <c r="E163" s="1"/>
      <c r="F163" s="1"/>
      <c r="G163" s="1"/>
      <c r="H163" s="21" t="s">
        <v>51</v>
      </c>
    </row>
    <row r="164" spans="1:10" x14ac:dyDescent="0.3">
      <c r="A164" s="34"/>
      <c r="B164" s="1"/>
      <c r="C164" s="1"/>
      <c r="D164" s="1"/>
      <c r="E164" s="1"/>
      <c r="F164" s="1"/>
      <c r="G164" s="1"/>
      <c r="H164" s="21" t="s">
        <v>51</v>
      </c>
    </row>
    <row r="165" spans="1:10" x14ac:dyDescent="0.3">
      <c r="A165" s="46" t="s">
        <v>135</v>
      </c>
      <c r="B165" s="1"/>
      <c r="C165" s="1"/>
      <c r="D165" s="1"/>
      <c r="E165" s="1"/>
      <c r="F165" s="1"/>
      <c r="G165" s="1"/>
      <c r="H165" s="94">
        <v>0</v>
      </c>
      <c r="J165" s="37"/>
    </row>
    <row r="166" spans="1:10" x14ac:dyDescent="0.3">
      <c r="A166" s="46"/>
      <c r="B166" s="1"/>
      <c r="C166" s="1"/>
      <c r="D166" s="1"/>
      <c r="E166" s="1"/>
      <c r="F166" s="1"/>
      <c r="G166" s="1"/>
      <c r="H166" s="15"/>
    </row>
    <row r="167" spans="1:10" x14ac:dyDescent="0.3">
      <c r="A167" s="34" t="s">
        <v>136</v>
      </c>
      <c r="B167" s="1"/>
      <c r="C167" s="1"/>
      <c r="D167" s="1"/>
      <c r="E167" s="1"/>
      <c r="F167" s="1"/>
      <c r="G167" s="1"/>
      <c r="H167" s="89">
        <v>0</v>
      </c>
      <c r="J167" s="37"/>
    </row>
    <row r="168" spans="1:10" x14ac:dyDescent="0.3">
      <c r="A168" s="34" t="s">
        <v>137</v>
      </c>
      <c r="B168" s="1"/>
      <c r="C168" s="1"/>
      <c r="D168" s="1"/>
      <c r="E168" s="1"/>
      <c r="F168" s="1"/>
      <c r="G168" s="1"/>
      <c r="H168" s="94">
        <v>0</v>
      </c>
      <c r="J168" s="37"/>
    </row>
    <row r="169" spans="1:10" x14ac:dyDescent="0.3">
      <c r="A169" s="34" t="s">
        <v>138</v>
      </c>
      <c r="B169" s="1"/>
      <c r="C169" s="1"/>
      <c r="D169" s="1"/>
      <c r="E169" s="1"/>
      <c r="F169" s="1"/>
      <c r="G169" s="1"/>
      <c r="H169" s="94">
        <v>0</v>
      </c>
      <c r="J169" s="37"/>
    </row>
    <row r="170" spans="1:10" x14ac:dyDescent="0.3">
      <c r="A170" s="34"/>
      <c r="B170" s="1"/>
      <c r="C170" s="1"/>
      <c r="D170" s="1"/>
      <c r="E170" s="1"/>
      <c r="F170" s="1"/>
      <c r="G170" s="1"/>
      <c r="H170" s="21" t="s">
        <v>51</v>
      </c>
    </row>
    <row r="171" spans="1:10" x14ac:dyDescent="0.3">
      <c r="A171" s="46" t="s">
        <v>139</v>
      </c>
      <c r="B171" s="1"/>
      <c r="C171" s="1"/>
      <c r="D171" s="1"/>
      <c r="E171" s="1"/>
      <c r="F171" s="21"/>
      <c r="G171" s="1"/>
      <c r="H171" s="94">
        <v>6092260.4400000004</v>
      </c>
      <c r="I171" s="100"/>
      <c r="J171" s="37"/>
    </row>
    <row r="172" spans="1:10" x14ac:dyDescent="0.3">
      <c r="A172" s="89"/>
      <c r="B172" s="31"/>
      <c r="C172" s="31"/>
      <c r="D172" s="31"/>
      <c r="E172" s="31"/>
      <c r="F172" s="31"/>
      <c r="G172" s="1"/>
      <c r="H172" s="31"/>
    </row>
    <row r="173" spans="1:10" x14ac:dyDescent="0.3">
      <c r="A173" s="81"/>
      <c r="B173" s="1"/>
      <c r="C173" s="2"/>
      <c r="D173" s="3"/>
      <c r="E173" s="1"/>
      <c r="F173" s="1"/>
      <c r="G173" s="1"/>
      <c r="H173" s="1"/>
    </row>
    <row r="174" spans="1:10" x14ac:dyDescent="0.3">
      <c r="A174" s="81"/>
      <c r="B174" s="1"/>
      <c r="C174" s="2"/>
      <c r="D174" s="3"/>
      <c r="E174" s="1"/>
      <c r="F174" s="1"/>
      <c r="G174" s="1"/>
      <c r="H174" s="1"/>
    </row>
    <row r="175" spans="1:10" x14ac:dyDescent="0.3">
      <c r="A175" s="81"/>
      <c r="B175" s="1"/>
      <c r="C175" s="2"/>
      <c r="D175" s="3"/>
      <c r="E175" s="1"/>
      <c r="F175" s="1"/>
      <c r="G175" s="1"/>
      <c r="H175" s="1"/>
    </row>
    <row r="176" spans="1:10" x14ac:dyDescent="0.3">
      <c r="A176" s="81"/>
      <c r="B176" s="1"/>
      <c r="C176" s="2"/>
      <c r="D176" s="3"/>
      <c r="E176" s="1"/>
      <c r="F176" s="1"/>
      <c r="G176" s="1"/>
      <c r="H176" s="1"/>
    </row>
    <row r="177" spans="1:10" x14ac:dyDescent="0.3">
      <c r="A177" s="15" t="s">
        <v>140</v>
      </c>
      <c r="B177" s="1"/>
      <c r="C177" s="2"/>
      <c r="D177" s="3"/>
      <c r="E177" s="1"/>
      <c r="F177" s="1"/>
      <c r="G177" s="1"/>
      <c r="H177" s="1"/>
    </row>
    <row r="178" spans="1:10" x14ac:dyDescent="0.3">
      <c r="A178" s="15"/>
      <c r="B178" s="1"/>
      <c r="C178" s="2"/>
      <c r="D178" s="3"/>
      <c r="E178" s="1"/>
      <c r="F178" s="1"/>
      <c r="G178" s="1"/>
      <c r="H178" s="1"/>
    </row>
    <row r="179" spans="1:10" x14ac:dyDescent="0.3">
      <c r="A179" s="46" t="s">
        <v>141</v>
      </c>
      <c r="B179" s="1"/>
      <c r="C179" s="2"/>
      <c r="D179" s="3"/>
      <c r="E179" s="1"/>
      <c r="F179" s="1"/>
      <c r="G179" s="1" t="s">
        <v>51</v>
      </c>
      <c r="H179" s="94">
        <v>7530137.7000000002</v>
      </c>
      <c r="J179" s="37"/>
    </row>
    <row r="180" spans="1:10" x14ac:dyDescent="0.3">
      <c r="A180" s="46" t="s">
        <v>142</v>
      </c>
      <c r="B180" s="1"/>
      <c r="C180" s="2"/>
      <c r="D180" s="3"/>
      <c r="E180" s="1"/>
      <c r="F180" s="1"/>
      <c r="G180" s="1"/>
      <c r="H180" s="89">
        <v>7530137.7000000002</v>
      </c>
      <c r="J180" s="37"/>
    </row>
    <row r="181" spans="1:10" x14ac:dyDescent="0.3">
      <c r="A181" s="46" t="s">
        <v>143</v>
      </c>
      <c r="B181" s="1"/>
      <c r="C181" s="2"/>
      <c r="D181" s="3"/>
      <c r="E181" s="1"/>
      <c r="F181" s="1"/>
      <c r="G181" s="1"/>
      <c r="H181" s="76">
        <v>7530137.7000000104</v>
      </c>
      <c r="J181" s="37"/>
    </row>
    <row r="182" spans="1:10" x14ac:dyDescent="0.3">
      <c r="A182" s="46" t="s">
        <v>144</v>
      </c>
      <c r="B182" s="1"/>
      <c r="C182" s="2"/>
      <c r="D182" s="3"/>
      <c r="E182" s="1"/>
      <c r="F182" s="1"/>
      <c r="G182" s="1"/>
      <c r="H182" s="94">
        <v>0</v>
      </c>
      <c r="J182" s="37"/>
    </row>
    <row r="183" spans="1:10" x14ac:dyDescent="0.3">
      <c r="A183" s="46" t="s">
        <v>145</v>
      </c>
      <c r="B183" s="1"/>
      <c r="C183" s="2"/>
      <c r="D183" s="3"/>
      <c r="E183" s="1"/>
      <c r="F183" s="1"/>
      <c r="G183" s="1"/>
      <c r="H183" s="91">
        <v>0</v>
      </c>
      <c r="J183" s="37"/>
    </row>
    <row r="184" spans="1:10" x14ac:dyDescent="0.3">
      <c r="A184" s="46" t="s">
        <v>146</v>
      </c>
      <c r="B184" s="1"/>
      <c r="C184" s="2"/>
      <c r="D184" s="3"/>
      <c r="E184" s="1"/>
      <c r="F184" s="1"/>
      <c r="G184" s="1"/>
      <c r="H184" s="89">
        <v>7530137.7000000104</v>
      </c>
      <c r="J184" s="37"/>
    </row>
    <row r="185" spans="1:10" x14ac:dyDescent="0.3">
      <c r="A185" s="46" t="s">
        <v>147</v>
      </c>
      <c r="B185" s="1"/>
      <c r="C185" s="2"/>
      <c r="D185" s="3"/>
      <c r="E185" s="1"/>
      <c r="F185" s="1"/>
      <c r="G185" s="1"/>
      <c r="H185" s="91">
        <v>7.4505805969238281E-9</v>
      </c>
      <c r="J185" s="37"/>
    </row>
    <row r="186" spans="1:10" x14ac:dyDescent="0.3">
      <c r="A186" s="46" t="s">
        <v>148</v>
      </c>
      <c r="B186" s="1"/>
      <c r="C186" s="2"/>
      <c r="D186" s="3"/>
      <c r="E186" s="1"/>
      <c r="F186" s="21"/>
      <c r="G186" s="1"/>
      <c r="H186" s="89">
        <v>6092260.4399999976</v>
      </c>
      <c r="J186" s="37"/>
    </row>
    <row r="187" spans="1:10" x14ac:dyDescent="0.3">
      <c r="A187" s="46" t="s">
        <v>149</v>
      </c>
      <c r="B187" s="1"/>
      <c r="C187" s="2"/>
      <c r="D187" s="3"/>
      <c r="E187" s="1"/>
      <c r="F187" s="21"/>
      <c r="G187" s="1"/>
      <c r="H187" s="94">
        <v>13622398.140000001</v>
      </c>
      <c r="J187" s="37"/>
    </row>
    <row r="188" spans="1:10" x14ac:dyDescent="0.3">
      <c r="A188" s="46" t="s">
        <v>150</v>
      </c>
      <c r="B188" s="1"/>
      <c r="C188" s="2"/>
      <c r="D188" s="3"/>
      <c r="E188" s="1"/>
      <c r="F188" s="21"/>
      <c r="G188" s="1"/>
      <c r="H188" s="94">
        <v>6092260.4400000079</v>
      </c>
      <c r="J188" s="37"/>
    </row>
    <row r="189" spans="1:10" x14ac:dyDescent="0.3">
      <c r="A189" s="46" t="s">
        <v>151</v>
      </c>
      <c r="B189" s="1"/>
      <c r="C189" s="2"/>
      <c r="D189" s="3"/>
      <c r="E189" s="1"/>
      <c r="F189" s="21"/>
      <c r="G189" s="1"/>
      <c r="H189" s="94">
        <v>7530137.6999999927</v>
      </c>
      <c r="J189" s="37"/>
    </row>
    <row r="190" spans="1:10" x14ac:dyDescent="0.3">
      <c r="A190" s="15"/>
      <c r="B190" s="1"/>
      <c r="C190" s="2"/>
      <c r="D190" s="3"/>
      <c r="E190" s="1"/>
      <c r="F190" s="1"/>
      <c r="G190" s="1"/>
      <c r="H190" s="1"/>
    </row>
    <row r="191" spans="1:10" x14ac:dyDescent="0.3">
      <c r="A191" s="15" t="s">
        <v>152</v>
      </c>
      <c r="B191" s="1"/>
      <c r="C191" s="2"/>
      <c r="D191" s="3"/>
      <c r="E191" s="1"/>
      <c r="F191" s="1"/>
      <c r="G191" s="21"/>
      <c r="H191" s="1"/>
    </row>
    <row r="192" spans="1:10" x14ac:dyDescent="0.3">
      <c r="A192" s="15"/>
      <c r="B192" s="1"/>
      <c r="C192" s="2"/>
      <c r="D192" s="3"/>
      <c r="E192" s="1"/>
      <c r="F192" s="1"/>
      <c r="G192" s="1"/>
      <c r="H192" s="1"/>
    </row>
    <row r="193" spans="1:10" ht="14.5" x14ac:dyDescent="0.35">
      <c r="A193" s="46" t="s">
        <v>153</v>
      </c>
      <c r="B193" s="1"/>
      <c r="C193" s="2"/>
      <c r="D193" s="3"/>
      <c r="E193" s="1"/>
      <c r="F193" s="1"/>
      <c r="G193" s="1"/>
      <c r="H193" s="101">
        <v>19.98</v>
      </c>
      <c r="J193" s="48"/>
    </row>
    <row r="194" spans="1:10" ht="16.5" x14ac:dyDescent="0.35">
      <c r="A194" s="15" t="s">
        <v>154</v>
      </c>
      <c r="B194" s="1"/>
      <c r="C194" s="2"/>
      <c r="D194" s="3"/>
      <c r="E194" s="1"/>
      <c r="F194" s="1"/>
      <c r="H194" s="102">
        <v>0.59586638100917499</v>
      </c>
      <c r="I194" s="103"/>
      <c r="J194" s="48"/>
    </row>
    <row r="195" spans="1:10" ht="16.5" x14ac:dyDescent="0.35">
      <c r="A195" s="15" t="s">
        <v>155</v>
      </c>
      <c r="B195" s="1"/>
      <c r="C195" s="2"/>
      <c r="D195" s="3"/>
      <c r="E195" s="1"/>
      <c r="F195" s="1"/>
      <c r="H195" s="102">
        <v>0.52564882146865111</v>
      </c>
      <c r="I195" s="103"/>
      <c r="J195" s="48"/>
    </row>
    <row r="196" spans="1:10" x14ac:dyDescent="0.3">
      <c r="A196" s="15"/>
      <c r="B196" s="1"/>
      <c r="C196" s="2"/>
      <c r="D196" s="3"/>
      <c r="E196" s="1"/>
      <c r="F196" s="1"/>
      <c r="H196" s="104"/>
    </row>
    <row r="197" spans="1:10" x14ac:dyDescent="0.3">
      <c r="A197" s="15"/>
      <c r="B197" s="1"/>
      <c r="C197" s="2"/>
      <c r="D197" s="3"/>
      <c r="E197" s="1"/>
      <c r="F197" s="1"/>
      <c r="G197" s="105" t="s">
        <v>156</v>
      </c>
      <c r="H197" s="105" t="s">
        <v>157</v>
      </c>
    </row>
    <row r="198" spans="1:10" x14ac:dyDescent="0.3">
      <c r="A198" s="46" t="s">
        <v>158</v>
      </c>
      <c r="B198" s="1"/>
      <c r="C198" s="2"/>
      <c r="D198" s="3"/>
      <c r="E198" s="21"/>
      <c r="F198" s="1"/>
      <c r="G198" s="101">
        <v>2246918.12</v>
      </c>
      <c r="H198" s="1"/>
    </row>
    <row r="199" spans="1:10" x14ac:dyDescent="0.3">
      <c r="A199" s="46" t="s">
        <v>159</v>
      </c>
      <c r="B199" s="1"/>
      <c r="C199" s="2"/>
      <c r="D199" s="3"/>
      <c r="E199" s="21"/>
      <c r="F199" s="1"/>
      <c r="G199" s="94">
        <v>2350062.6800000002</v>
      </c>
      <c r="H199" s="106">
        <v>128</v>
      </c>
    </row>
    <row r="200" spans="1:10" x14ac:dyDescent="0.3">
      <c r="A200" s="46" t="s">
        <v>160</v>
      </c>
      <c r="B200" s="1"/>
      <c r="C200" s="2"/>
      <c r="D200" s="3"/>
      <c r="E200" s="21"/>
      <c r="F200" s="1"/>
      <c r="G200" s="94">
        <v>-103144.56000000006</v>
      </c>
      <c r="H200" s="1"/>
    </row>
    <row r="201" spans="1:10" x14ac:dyDescent="0.3">
      <c r="A201" s="46" t="s">
        <v>161</v>
      </c>
      <c r="B201" s="1"/>
      <c r="C201" s="2"/>
      <c r="D201" s="3"/>
      <c r="E201" s="21"/>
      <c r="F201" s="1"/>
      <c r="G201" s="94">
        <v>1402790823.4100001</v>
      </c>
      <c r="H201" s="1"/>
    </row>
    <row r="202" spans="1:10" x14ac:dyDescent="0.3">
      <c r="A202" s="46" t="s">
        <v>162</v>
      </c>
      <c r="B202" s="1"/>
      <c r="C202" s="2"/>
      <c r="D202" s="3"/>
      <c r="E202" s="21"/>
      <c r="F202" s="1"/>
      <c r="G202" s="107"/>
      <c r="H202" s="1"/>
    </row>
    <row r="203" spans="1:10" x14ac:dyDescent="0.3">
      <c r="A203" s="46" t="s">
        <v>163</v>
      </c>
      <c r="B203" s="1"/>
      <c r="C203" s="2"/>
      <c r="D203" s="3"/>
      <c r="E203" s="21"/>
      <c r="F203" s="1"/>
      <c r="G203" s="107">
        <v>-7.3528111446629789E-5</v>
      </c>
      <c r="H203" s="1"/>
    </row>
    <row r="204" spans="1:10" x14ac:dyDescent="0.3">
      <c r="A204" s="46" t="s">
        <v>164</v>
      </c>
      <c r="B204" s="1"/>
      <c r="C204" s="2"/>
      <c r="D204" s="3"/>
      <c r="E204" s="21"/>
      <c r="F204" s="1"/>
      <c r="G204" s="108">
        <v>-1.504466E-4</v>
      </c>
      <c r="H204" s="1"/>
    </row>
    <row r="205" spans="1:10" x14ac:dyDescent="0.3">
      <c r="A205" s="46" t="s">
        <v>165</v>
      </c>
      <c r="B205" s="1"/>
      <c r="C205" s="2"/>
      <c r="D205" s="3"/>
      <c r="E205" s="21"/>
      <c r="F205" s="1"/>
      <c r="G205" s="108">
        <v>9.3541299999999998E-5</v>
      </c>
      <c r="H205" s="1"/>
    </row>
    <row r="206" spans="1:10" x14ac:dyDescent="0.3">
      <c r="A206" s="46" t="s">
        <v>166</v>
      </c>
      <c r="B206" s="1"/>
      <c r="C206" s="2"/>
      <c r="D206" s="3"/>
      <c r="E206" s="21"/>
      <c r="F206" s="1"/>
      <c r="G206" s="108">
        <v>-1.49326E-5</v>
      </c>
      <c r="H206" s="1"/>
    </row>
    <row r="207" spans="1:10" x14ac:dyDescent="0.3">
      <c r="A207" s="46"/>
      <c r="B207" s="1"/>
      <c r="C207" s="2"/>
      <c r="D207" s="3"/>
      <c r="E207" s="21"/>
      <c r="F207" s="1"/>
      <c r="G207" s="107"/>
      <c r="H207" s="1"/>
    </row>
    <row r="208" spans="1:10" x14ac:dyDescent="0.3">
      <c r="A208" s="15" t="s">
        <v>167</v>
      </c>
      <c r="B208" s="1"/>
      <c r="C208" s="2"/>
      <c r="D208" s="3"/>
      <c r="E208" s="21"/>
      <c r="F208" s="1"/>
      <c r="G208" s="107">
        <v>1.6177261935141943E-4</v>
      </c>
      <c r="H208" s="76">
        <v>243634.02000000005</v>
      </c>
      <c r="I208" s="37"/>
      <c r="J208" s="37"/>
    </row>
    <row r="209" spans="1:8" x14ac:dyDescent="0.3">
      <c r="A209" s="46"/>
      <c r="B209" s="1"/>
      <c r="C209" s="2"/>
      <c r="D209" s="3"/>
      <c r="E209" s="1"/>
      <c r="F209" s="1"/>
      <c r="G209" s="1"/>
      <c r="H209" s="1"/>
    </row>
    <row r="210" spans="1:8" x14ac:dyDescent="0.3">
      <c r="A210" s="46" t="s">
        <v>168</v>
      </c>
      <c r="B210" s="1"/>
      <c r="C210" s="2"/>
      <c r="D210" s="3"/>
      <c r="E210" s="1"/>
      <c r="F210" s="109" t="s">
        <v>169</v>
      </c>
      <c r="G210" s="110" t="s">
        <v>170</v>
      </c>
      <c r="H210" s="110" t="s">
        <v>62</v>
      </c>
    </row>
    <row r="211" spans="1:8" x14ac:dyDescent="0.3">
      <c r="A211" s="34" t="s">
        <v>171</v>
      </c>
      <c r="B211" s="1"/>
      <c r="C211" s="2"/>
      <c r="D211" s="3"/>
      <c r="E211" s="1"/>
      <c r="F211" s="111">
        <v>4.1708515997968933E-3</v>
      </c>
      <c r="G211" s="101">
        <v>5850832.3499999996</v>
      </c>
      <c r="H211" s="112">
        <v>295</v>
      </c>
    </row>
    <row r="212" spans="1:8" x14ac:dyDescent="0.3">
      <c r="A212" s="34" t="s">
        <v>172</v>
      </c>
      <c r="B212" s="1"/>
      <c r="C212" s="2"/>
      <c r="D212" s="3"/>
      <c r="E212" s="1"/>
      <c r="F212" s="111">
        <v>1.5476138592941723E-3</v>
      </c>
      <c r="G212" s="101">
        <v>2170978.52</v>
      </c>
      <c r="H212" s="112">
        <v>109</v>
      </c>
    </row>
    <row r="213" spans="1:8" x14ac:dyDescent="0.3">
      <c r="A213" s="34" t="s">
        <v>173</v>
      </c>
      <c r="B213" s="1"/>
      <c r="C213" s="2"/>
      <c r="D213" s="3"/>
      <c r="E213" s="1"/>
      <c r="F213" s="111">
        <v>2.9652073784519368E-4</v>
      </c>
      <c r="G213" s="113">
        <v>415956.57</v>
      </c>
      <c r="H213" s="114">
        <v>21</v>
      </c>
    </row>
    <row r="214" spans="1:8" x14ac:dyDescent="0.3">
      <c r="A214" s="34" t="s">
        <v>174</v>
      </c>
      <c r="B214" s="1"/>
      <c r="C214" s="2"/>
      <c r="D214" s="3"/>
      <c r="E214" s="1"/>
      <c r="F214" s="111">
        <v>3.8636587219931508E-5</v>
      </c>
      <c r="G214" s="115">
        <v>54199.05</v>
      </c>
      <c r="H214" s="116">
        <v>2</v>
      </c>
    </row>
    <row r="215" spans="1:8" x14ac:dyDescent="0.3">
      <c r="A215" s="46" t="s">
        <v>175</v>
      </c>
      <c r="B215" s="1"/>
      <c r="C215" s="2"/>
      <c r="D215" s="3"/>
      <c r="E215" s="1"/>
      <c r="F215" s="111">
        <v>6.0149861969362589E-3</v>
      </c>
      <c r="G215" s="98">
        <v>8491966.4900000002</v>
      </c>
      <c r="H215" s="117">
        <v>427</v>
      </c>
    </row>
    <row r="216" spans="1:8" x14ac:dyDescent="0.3">
      <c r="A216" s="46"/>
      <c r="B216" s="1"/>
      <c r="C216" s="2"/>
      <c r="D216" s="3"/>
      <c r="E216" s="1"/>
      <c r="F216" s="1"/>
      <c r="G216" s="98"/>
      <c r="H216" s="118"/>
    </row>
    <row r="217" spans="1:8" x14ac:dyDescent="0.3">
      <c r="A217" s="46" t="s">
        <v>176</v>
      </c>
      <c r="B217" s="1"/>
      <c r="C217" s="2"/>
      <c r="D217" s="3"/>
      <c r="E217" s="1"/>
      <c r="F217" s="1"/>
      <c r="G217" s="119" t="s">
        <v>170</v>
      </c>
      <c r="H217" s="119" t="s">
        <v>62</v>
      </c>
    </row>
    <row r="218" spans="1:8" x14ac:dyDescent="0.3">
      <c r="A218" s="46" t="s">
        <v>163</v>
      </c>
      <c r="B218" s="1"/>
      <c r="C218" s="2"/>
      <c r="D218" s="3"/>
      <c r="E218" s="1"/>
      <c r="F218" s="1"/>
      <c r="G218" s="120">
        <v>1.8827711843592972E-3</v>
      </c>
      <c r="H218" s="121">
        <v>1.809185729362262E-3</v>
      </c>
    </row>
    <row r="219" spans="1:8" x14ac:dyDescent="0.3">
      <c r="A219" s="46" t="s">
        <v>164</v>
      </c>
      <c r="B219" s="1"/>
      <c r="C219" s="2"/>
      <c r="D219" s="3"/>
      <c r="E219" s="1"/>
      <c r="F219" s="1"/>
      <c r="G219" s="120">
        <v>1.1105614000000001E-3</v>
      </c>
      <c r="H219" s="120">
        <v>1.1166793999999999E-3</v>
      </c>
    </row>
    <row r="220" spans="1:8" x14ac:dyDescent="0.3">
      <c r="A220" s="46" t="s">
        <v>165</v>
      </c>
      <c r="B220" s="1"/>
      <c r="C220" s="2"/>
      <c r="D220" s="3"/>
      <c r="E220" s="1"/>
      <c r="F220" s="1"/>
      <c r="G220" s="120">
        <v>9.394138E-4</v>
      </c>
      <c r="H220" s="120">
        <v>9.2147159999999997E-4</v>
      </c>
    </row>
    <row r="221" spans="1:8" x14ac:dyDescent="0.3">
      <c r="A221" s="46" t="s">
        <v>166</v>
      </c>
      <c r="B221" s="1"/>
      <c r="C221" s="2"/>
      <c r="D221" s="3"/>
      <c r="E221" s="1"/>
      <c r="F221" s="1"/>
      <c r="G221" s="120">
        <v>5.0550080000000004E-4</v>
      </c>
      <c r="H221" s="120">
        <v>5.3951260000000001E-4</v>
      </c>
    </row>
    <row r="222" spans="1:8" x14ac:dyDescent="0.3">
      <c r="A222" s="46"/>
      <c r="B222" s="1"/>
      <c r="C222" s="2"/>
      <c r="D222" s="3"/>
      <c r="E222" s="1"/>
      <c r="F222" s="1"/>
      <c r="G222" s="122"/>
      <c r="H222" s="120"/>
    </row>
    <row r="223" spans="1:8" x14ac:dyDescent="0.3">
      <c r="A223" s="123" t="s">
        <v>177</v>
      </c>
      <c r="B223" s="1"/>
      <c r="C223" s="2"/>
      <c r="D223" s="3"/>
      <c r="E223" s="1"/>
      <c r="F223" s="1"/>
      <c r="G223" s="124">
        <v>2805194.43</v>
      </c>
      <c r="H223" s="120"/>
    </row>
    <row r="224" spans="1:8" x14ac:dyDescent="0.3">
      <c r="A224" s="123" t="s">
        <v>178</v>
      </c>
      <c r="B224" s="1"/>
      <c r="C224" s="2"/>
      <c r="D224" s="3"/>
      <c r="E224" s="1"/>
      <c r="F224" s="1"/>
      <c r="G224" s="122">
        <v>1.9997239668141978E-3</v>
      </c>
      <c r="H224" s="120"/>
    </row>
    <row r="225" spans="1:10" x14ac:dyDescent="0.3">
      <c r="A225" s="123" t="s">
        <v>179</v>
      </c>
      <c r="B225" s="1"/>
      <c r="C225" s="2"/>
      <c r="D225" s="3"/>
      <c r="E225" s="1"/>
      <c r="F225" s="1"/>
      <c r="G225" s="122">
        <v>4.3999999999999997E-2</v>
      </c>
      <c r="H225" s="120"/>
    </row>
    <row r="226" spans="1:10" x14ac:dyDescent="0.3">
      <c r="A226" s="123" t="s">
        <v>180</v>
      </c>
      <c r="B226" s="1"/>
      <c r="C226" s="2"/>
      <c r="D226" s="3"/>
      <c r="E226" s="1"/>
      <c r="F226" s="1"/>
      <c r="G226" s="125" t="s">
        <v>232</v>
      </c>
      <c r="H226" s="120"/>
    </row>
    <row r="227" spans="1:10" x14ac:dyDescent="0.3">
      <c r="A227" s="46"/>
      <c r="B227" s="1"/>
      <c r="C227" s="2"/>
      <c r="D227" s="3"/>
      <c r="E227" s="1"/>
      <c r="F227" s="1"/>
      <c r="G227" s="120"/>
      <c r="H227" s="1"/>
      <c r="I227" s="37"/>
    </row>
    <row r="228" spans="1:10" x14ac:dyDescent="0.3">
      <c r="A228" s="15" t="s">
        <v>181</v>
      </c>
      <c r="B228" s="1"/>
      <c r="C228" s="2"/>
      <c r="D228" s="3"/>
      <c r="E228" s="1"/>
      <c r="F228" s="1"/>
      <c r="G228" s="105" t="s">
        <v>156</v>
      </c>
      <c r="H228" s="105" t="s">
        <v>157</v>
      </c>
    </row>
    <row r="229" spans="1:10" x14ac:dyDescent="0.3">
      <c r="A229" s="15" t="s">
        <v>182</v>
      </c>
      <c r="B229" s="1"/>
      <c r="C229" s="2"/>
      <c r="D229" s="3"/>
      <c r="E229" s="21"/>
      <c r="F229" s="1"/>
      <c r="G229" s="101">
        <v>2025522</v>
      </c>
      <c r="H229" s="126">
        <v>119</v>
      </c>
    </row>
    <row r="230" spans="1:10" x14ac:dyDescent="0.3">
      <c r="A230" s="15" t="s">
        <v>183</v>
      </c>
      <c r="B230" s="1"/>
      <c r="C230" s="2"/>
      <c r="D230" s="3"/>
      <c r="E230" s="21"/>
      <c r="F230" s="1"/>
      <c r="G230" s="115">
        <v>2109771.4900000002</v>
      </c>
      <c r="H230" s="126">
        <v>119</v>
      </c>
    </row>
    <row r="231" spans="1:10" x14ac:dyDescent="0.3">
      <c r="A231" s="15" t="s">
        <v>184</v>
      </c>
      <c r="B231" s="1"/>
      <c r="C231" s="2"/>
      <c r="D231" s="3"/>
      <c r="E231" s="21"/>
      <c r="F231" s="1"/>
      <c r="G231" s="94">
        <v>-84249.490000000224</v>
      </c>
      <c r="H231" s="62"/>
    </row>
    <row r="232" spans="1:10" x14ac:dyDescent="0.3">
      <c r="A232" s="15"/>
      <c r="B232" s="1"/>
      <c r="C232" s="2"/>
      <c r="D232" s="3"/>
      <c r="E232" s="1"/>
      <c r="F232" s="1"/>
      <c r="G232" s="127"/>
    </row>
    <row r="233" spans="1:10" x14ac:dyDescent="0.3">
      <c r="A233" s="15" t="s">
        <v>185</v>
      </c>
      <c r="B233" s="1"/>
      <c r="C233" s="2"/>
      <c r="D233" s="3"/>
      <c r="E233" s="1"/>
      <c r="F233" s="21"/>
      <c r="G233" s="110" t="s">
        <v>156</v>
      </c>
      <c r="H233" s="105" t="s">
        <v>157</v>
      </c>
    </row>
    <row r="234" spans="1:10" x14ac:dyDescent="0.3">
      <c r="A234" s="15" t="s">
        <v>186</v>
      </c>
      <c r="B234" s="1"/>
      <c r="C234" s="2"/>
      <c r="D234" s="3"/>
      <c r="E234" s="21"/>
      <c r="F234" s="1"/>
      <c r="G234" s="76">
        <v>6202760.1699999999</v>
      </c>
      <c r="H234" s="128">
        <v>363</v>
      </c>
      <c r="I234" s="37" t="s">
        <v>51</v>
      </c>
    </row>
    <row r="235" spans="1:10" x14ac:dyDescent="0.3">
      <c r="A235" s="15" t="s">
        <v>187</v>
      </c>
      <c r="B235" s="1"/>
      <c r="C235" s="2"/>
      <c r="D235" s="3"/>
      <c r="E235" s="21"/>
      <c r="F235" s="21"/>
      <c r="G235" s="76">
        <v>6585228.9400000004</v>
      </c>
      <c r="H235" s="69">
        <v>363</v>
      </c>
      <c r="I235" s="37" t="s">
        <v>51</v>
      </c>
    </row>
    <row r="236" spans="1:10" ht="14.5" thickBot="1" x14ac:dyDescent="0.35">
      <c r="A236" s="15" t="s">
        <v>188</v>
      </c>
      <c r="B236" s="1"/>
      <c r="C236" s="2"/>
      <c r="D236" s="3"/>
      <c r="E236" s="21"/>
      <c r="F236" s="1"/>
      <c r="G236" s="129">
        <v>-382468.77000000048</v>
      </c>
    </row>
    <row r="237" spans="1:10" ht="14.5" thickTop="1" x14ac:dyDescent="0.3">
      <c r="A237" s="15"/>
      <c r="B237" s="1"/>
      <c r="C237" s="2"/>
      <c r="D237" s="3"/>
      <c r="E237" s="1"/>
      <c r="F237" s="1"/>
      <c r="G237" s="1"/>
      <c r="H237" s="1"/>
    </row>
    <row r="238" spans="1:10" x14ac:dyDescent="0.3">
      <c r="A238" s="15" t="s">
        <v>189</v>
      </c>
      <c r="B238" s="1"/>
      <c r="C238" s="2"/>
      <c r="D238" s="3"/>
      <c r="E238" s="1"/>
      <c r="F238" s="1"/>
      <c r="G238" s="1" t="s">
        <v>51</v>
      </c>
      <c r="H238" s="1"/>
    </row>
    <row r="239" spans="1:10" x14ac:dyDescent="0.3">
      <c r="A239" s="15"/>
      <c r="B239" s="1"/>
      <c r="C239" s="2"/>
      <c r="D239" s="3"/>
      <c r="E239" s="1"/>
      <c r="F239" s="1"/>
      <c r="G239" s="1"/>
      <c r="H239" s="1"/>
    </row>
    <row r="240" spans="1:10" x14ac:dyDescent="0.3">
      <c r="A240" s="15" t="s">
        <v>190</v>
      </c>
      <c r="B240" s="1"/>
      <c r="C240" s="2"/>
      <c r="D240" s="3"/>
      <c r="E240" s="1"/>
      <c r="F240" s="1"/>
      <c r="G240" s="1"/>
      <c r="H240" s="76">
        <v>1562337.21</v>
      </c>
      <c r="I240" s="130"/>
      <c r="J240" s="59"/>
    </row>
    <row r="241" spans="1:10" x14ac:dyDescent="0.3">
      <c r="A241" s="15" t="s">
        <v>191</v>
      </c>
      <c r="B241" s="1"/>
      <c r="C241" s="2"/>
      <c r="D241" s="3"/>
      <c r="E241" s="1"/>
      <c r="F241" s="1"/>
      <c r="G241" s="1"/>
      <c r="H241" s="94">
        <v>1074148.8799999999</v>
      </c>
      <c r="I241" s="37"/>
      <c r="J241" s="59"/>
    </row>
    <row r="242" spans="1:10" x14ac:dyDescent="0.3">
      <c r="A242" s="15" t="s">
        <v>192</v>
      </c>
      <c r="B242" s="1"/>
      <c r="C242" s="2"/>
      <c r="D242" s="3"/>
      <c r="E242" s="1"/>
      <c r="F242" s="1"/>
      <c r="G242" s="1"/>
      <c r="H242" s="93">
        <v>807704.14</v>
      </c>
      <c r="J242" s="59"/>
    </row>
    <row r="243" spans="1:10" ht="14.5" thickBot="1" x14ac:dyDescent="0.35">
      <c r="A243" s="15" t="s">
        <v>193</v>
      </c>
      <c r="B243" s="1"/>
      <c r="C243" s="2"/>
      <c r="D243" s="3"/>
      <c r="E243" s="1"/>
      <c r="F243" s="1"/>
      <c r="G243" s="1"/>
      <c r="H243" s="129">
        <v>1295892.4700000002</v>
      </c>
      <c r="I243" s="97"/>
      <c r="J243" s="59"/>
    </row>
    <row r="244" spans="1:10" ht="14.5" thickTop="1" x14ac:dyDescent="0.3">
      <c r="A244" s="15"/>
      <c r="B244" s="1"/>
      <c r="C244" s="2"/>
      <c r="D244" s="3"/>
      <c r="E244" s="1"/>
      <c r="F244" s="1"/>
      <c r="G244" s="1"/>
      <c r="H244" s="1"/>
      <c r="I244" s="131"/>
      <c r="J244" s="59"/>
    </row>
    <row r="245" spans="1:10" x14ac:dyDescent="0.3">
      <c r="A245" s="15" t="s">
        <v>194</v>
      </c>
      <c r="B245" s="1"/>
      <c r="C245" s="2"/>
      <c r="D245" s="3"/>
      <c r="E245" s="1"/>
      <c r="F245" s="1"/>
      <c r="G245" s="1"/>
      <c r="H245" s="76">
        <v>1823847.77</v>
      </c>
      <c r="I245" s="132"/>
      <c r="J245" s="59"/>
    </row>
    <row r="246" spans="1:10" x14ac:dyDescent="0.3">
      <c r="A246" s="15" t="s">
        <v>195</v>
      </c>
      <c r="B246" s="1"/>
      <c r="C246" s="2"/>
      <c r="D246" s="3"/>
      <c r="E246" s="1"/>
      <c r="F246" s="1"/>
      <c r="G246" s="1"/>
      <c r="H246" s="94">
        <v>597029.94999999995</v>
      </c>
      <c r="I246" s="133"/>
      <c r="J246" s="59"/>
    </row>
    <row r="247" spans="1:10" x14ac:dyDescent="0.3">
      <c r="A247" s="15" t="s">
        <v>196</v>
      </c>
      <c r="B247" s="1"/>
      <c r="C247" s="2"/>
      <c r="D247" s="3"/>
      <c r="E247" s="1"/>
      <c r="F247" s="1"/>
      <c r="G247" s="1"/>
      <c r="H247" s="94">
        <v>721109.62</v>
      </c>
      <c r="I247" s="132"/>
      <c r="J247" s="59"/>
    </row>
    <row r="248" spans="1:10" ht="14.5" thickBot="1" x14ac:dyDescent="0.35">
      <c r="A248" s="15" t="s">
        <v>197</v>
      </c>
      <c r="B248" s="1"/>
      <c r="C248" s="2"/>
      <c r="D248" s="3"/>
      <c r="E248" s="1"/>
      <c r="F248" s="1"/>
      <c r="G248" s="1"/>
      <c r="H248" s="129">
        <v>1947927.44</v>
      </c>
      <c r="I248" s="134"/>
      <c r="J248" s="59"/>
    </row>
    <row r="249" spans="1:10" ht="14.5" thickTop="1" x14ac:dyDescent="0.3">
      <c r="A249" s="15"/>
    </row>
    <row r="250" spans="1:10" x14ac:dyDescent="0.3">
      <c r="A250" s="118" t="s">
        <v>198</v>
      </c>
      <c r="F250" s="135"/>
      <c r="I250" s="37"/>
    </row>
    <row r="251" spans="1:10" x14ac:dyDescent="0.3">
      <c r="A251" s="118"/>
      <c r="F251" s="135"/>
    </row>
    <row r="252" spans="1:10" x14ac:dyDescent="0.3">
      <c r="A252" s="46" t="s">
        <v>199</v>
      </c>
      <c r="F252" s="135"/>
    </row>
    <row r="253" spans="1:10" x14ac:dyDescent="0.3">
      <c r="A253" s="46" t="s">
        <v>200</v>
      </c>
      <c r="F253" s="135"/>
    </row>
    <row r="254" spans="1:10" x14ac:dyDescent="0.3">
      <c r="A254" s="46" t="s">
        <v>201</v>
      </c>
      <c r="E254" s="32"/>
      <c r="F254" s="135"/>
    </row>
    <row r="255" spans="1:10" x14ac:dyDescent="0.3">
      <c r="A255" s="46" t="s">
        <v>202</v>
      </c>
      <c r="E255" s="32" t="s">
        <v>51</v>
      </c>
      <c r="F255" s="135"/>
      <c r="H255" s="136" t="s">
        <v>233</v>
      </c>
    </row>
    <row r="256" spans="1:10" x14ac:dyDescent="0.3">
      <c r="A256" s="46"/>
      <c r="F256" s="135"/>
      <c r="H256" s="118"/>
    </row>
    <row r="257" spans="1:8" x14ac:dyDescent="0.3">
      <c r="A257" s="46" t="s">
        <v>203</v>
      </c>
      <c r="F257" s="135"/>
      <c r="H257" s="118"/>
    </row>
    <row r="258" spans="1:8" x14ac:dyDescent="0.3">
      <c r="A258" s="46" t="s">
        <v>204</v>
      </c>
      <c r="E258" s="32" t="s">
        <v>51</v>
      </c>
      <c r="F258" s="135"/>
      <c r="H258" s="136" t="s">
        <v>233</v>
      </c>
    </row>
    <row r="259" spans="1:8" x14ac:dyDescent="0.3">
      <c r="A259" s="46"/>
      <c r="F259" s="135"/>
      <c r="H259" s="118"/>
    </row>
    <row r="260" spans="1:8" x14ac:dyDescent="0.3">
      <c r="A260" s="46" t="s">
        <v>205</v>
      </c>
      <c r="F260" s="135"/>
      <c r="H260" s="118"/>
    </row>
    <row r="261" spans="1:8" x14ac:dyDescent="0.3">
      <c r="A261" s="46" t="s">
        <v>206</v>
      </c>
      <c r="E261" s="32" t="s">
        <v>51</v>
      </c>
      <c r="F261" s="135"/>
      <c r="H261" s="136" t="s">
        <v>233</v>
      </c>
    </row>
    <row r="262" spans="1:8" x14ac:dyDescent="0.3">
      <c r="A262" s="46"/>
      <c r="F262" s="135"/>
      <c r="H262" s="118"/>
    </row>
    <row r="263" spans="1:8" x14ac:dyDescent="0.3">
      <c r="A263" s="46" t="s">
        <v>207</v>
      </c>
      <c r="F263" s="135"/>
      <c r="H263" s="118"/>
    </row>
    <row r="264" spans="1:8" x14ac:dyDescent="0.3">
      <c r="A264" s="46" t="s">
        <v>208</v>
      </c>
      <c r="E264" s="32" t="s">
        <v>51</v>
      </c>
      <c r="F264" s="135"/>
      <c r="H264" s="136" t="s">
        <v>233</v>
      </c>
    </row>
    <row r="265" spans="1:8" x14ac:dyDescent="0.3">
      <c r="A265" s="46"/>
      <c r="E265" s="32"/>
      <c r="F265" s="135"/>
      <c r="H265" s="136"/>
    </row>
    <row r="266" spans="1:8" x14ac:dyDescent="0.3">
      <c r="A266" s="46" t="s">
        <v>209</v>
      </c>
      <c r="E266" s="32"/>
      <c r="F266" s="135"/>
      <c r="H266" s="136"/>
    </row>
    <row r="267" spans="1:8" x14ac:dyDescent="0.3">
      <c r="A267" s="46" t="s">
        <v>210</v>
      </c>
      <c r="E267" s="32" t="s">
        <v>51</v>
      </c>
      <c r="F267" s="135"/>
      <c r="H267" s="136" t="s">
        <v>233</v>
      </c>
    </row>
    <row r="268" spans="1:8" x14ac:dyDescent="0.3">
      <c r="A268" s="46"/>
      <c r="E268" s="32"/>
      <c r="F268" s="135"/>
      <c r="H268" s="136"/>
    </row>
    <row r="269" spans="1:8" x14ac:dyDescent="0.3">
      <c r="A269" s="46" t="s">
        <v>211</v>
      </c>
      <c r="F269" s="135"/>
      <c r="H269" s="118"/>
    </row>
    <row r="270" spans="1:8" x14ac:dyDescent="0.3">
      <c r="A270" s="46" t="s">
        <v>212</v>
      </c>
      <c r="E270" s="32" t="s">
        <v>51</v>
      </c>
      <c r="F270" s="135"/>
      <c r="H270" s="136" t="s">
        <v>233</v>
      </c>
    </row>
    <row r="273" spans="1:1" x14ac:dyDescent="0.3">
      <c r="A273" s="46"/>
    </row>
    <row r="274" spans="1:1" ht="15.5" x14ac:dyDescent="0.3">
      <c r="A274" s="137" t="s">
        <v>214</v>
      </c>
    </row>
    <row r="275" spans="1:1" x14ac:dyDescent="0.3">
      <c r="A275" s="46"/>
    </row>
    <row r="276" spans="1:1" x14ac:dyDescent="0.3">
      <c r="A276" s="46"/>
    </row>
    <row r="277" spans="1:1" x14ac:dyDescent="0.3">
      <c r="A277" s="46"/>
    </row>
    <row r="278" spans="1:1" x14ac:dyDescent="0.3">
      <c r="A278" s="46"/>
    </row>
    <row r="279" spans="1:1" x14ac:dyDescent="0.3">
      <c r="A279" s="46"/>
    </row>
    <row r="280" spans="1:1" x14ac:dyDescent="0.3">
      <c r="A280" s="46"/>
    </row>
    <row r="281" spans="1:1" x14ac:dyDescent="0.3">
      <c r="A281" s="46"/>
    </row>
    <row r="282" spans="1:1" x14ac:dyDescent="0.3">
      <c r="A282" s="46"/>
    </row>
    <row r="283" spans="1:1" x14ac:dyDescent="0.3">
      <c r="A283" s="46"/>
    </row>
    <row r="284" spans="1:1" x14ac:dyDescent="0.3">
      <c r="A284" s="46"/>
    </row>
    <row r="285" spans="1:1" x14ac:dyDescent="0.3">
      <c r="A285" s="46"/>
    </row>
    <row r="286" spans="1:1" x14ac:dyDescent="0.3">
      <c r="A286" s="46"/>
    </row>
    <row r="287" spans="1:1" x14ac:dyDescent="0.3">
      <c r="A287" s="46"/>
    </row>
    <row r="288" spans="1:1" x14ac:dyDescent="0.3">
      <c r="A288" s="46"/>
    </row>
    <row r="289" spans="1:1" x14ac:dyDescent="0.3">
      <c r="A289" s="46"/>
    </row>
    <row r="290" spans="1:1" x14ac:dyDescent="0.3">
      <c r="A290" s="46"/>
    </row>
    <row r="291" spans="1:1" x14ac:dyDescent="0.3">
      <c r="A291" s="46"/>
    </row>
    <row r="292" spans="1:1" x14ac:dyDescent="0.3">
      <c r="A292" s="46"/>
    </row>
    <row r="293" spans="1:1" x14ac:dyDescent="0.3">
      <c r="A293" s="46"/>
    </row>
    <row r="294" spans="1:1" x14ac:dyDescent="0.3">
      <c r="A294" s="46"/>
    </row>
    <row r="295" spans="1:1" x14ac:dyDescent="0.3">
      <c r="A295" s="46"/>
    </row>
  </sheetData>
  <pageMargins left="0.7" right="0.7" top="0.75" bottom="0.75" header="0.3" footer="0.3"/>
  <pageSetup scale="43" fitToHeight="0" orientation="portrait" r:id="rId1"/>
  <headerFooter>
    <oddHeader xml:space="preserve">&amp;C&amp;"Times New Roman,Regular"NISSAN AUTO LEASE TRUST 2019-A
Servicer Report
</oddHeader>
  </headerFooter>
  <rowBreaks count="2" manualBreakCount="2">
    <brk id="99" max="16383" man="1"/>
    <brk id="19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F33" sqref="F33"/>
    </sheetView>
  </sheetViews>
  <sheetFormatPr defaultColWidth="34.453125" defaultRowHeight="14" x14ac:dyDescent="0.3"/>
  <cols>
    <col min="1" max="1" width="32.453125" style="1" customWidth="1"/>
    <col min="2" max="2" width="20.26953125" style="4" customWidth="1"/>
    <col min="3" max="3" width="18.81640625" style="4" bestFit="1" customWidth="1"/>
    <col min="4" max="4" width="37.81640625" style="4" customWidth="1"/>
    <col min="5" max="5" width="21.26953125" style="4" customWidth="1"/>
    <col min="6" max="6" width="23.26953125" style="4" customWidth="1"/>
    <col min="7" max="7" width="20.81640625" style="4" customWidth="1"/>
    <col min="8" max="8" width="18.1796875" style="4" customWidth="1"/>
    <col min="9" max="9" width="15.1796875" style="4" customWidth="1"/>
    <col min="10" max="16384" width="34.453125" style="4"/>
  </cols>
  <sheetData>
    <row r="1" spans="1:31" x14ac:dyDescent="0.3">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3">
      <c r="A2" s="5"/>
      <c r="B2" s="1"/>
      <c r="C2" s="1"/>
      <c r="D2" s="1"/>
      <c r="E2" s="1"/>
      <c r="F2" s="1"/>
      <c r="G2" s="1"/>
    </row>
    <row r="3" spans="1:31" x14ac:dyDescent="0.3">
      <c r="A3" s="6" t="s">
        <v>0</v>
      </c>
      <c r="B3" s="1"/>
      <c r="C3" s="7">
        <v>43647</v>
      </c>
      <c r="D3" s="8" t="s">
        <v>1</v>
      </c>
      <c r="E3" s="9">
        <v>43692</v>
      </c>
      <c r="F3" s="1"/>
      <c r="G3" s="1"/>
    </row>
    <row r="4" spans="1:31" x14ac:dyDescent="0.3">
      <c r="A4" s="6" t="s">
        <v>2</v>
      </c>
      <c r="B4" s="1"/>
      <c r="C4" s="7">
        <v>43677</v>
      </c>
      <c r="D4" s="8" t="s">
        <v>3</v>
      </c>
      <c r="E4" s="10">
        <v>30</v>
      </c>
      <c r="F4" s="1"/>
      <c r="G4" s="1"/>
    </row>
    <row r="5" spans="1:31" x14ac:dyDescent="0.3">
      <c r="A5" s="6" t="s">
        <v>4</v>
      </c>
      <c r="B5" s="1"/>
      <c r="C5" s="7">
        <v>43661</v>
      </c>
      <c r="D5" s="8" t="s">
        <v>5</v>
      </c>
      <c r="E5" s="10">
        <v>31</v>
      </c>
      <c r="F5" s="11"/>
      <c r="G5" s="1"/>
    </row>
    <row r="6" spans="1:31" x14ac:dyDescent="0.3">
      <c r="A6" s="6" t="s">
        <v>6</v>
      </c>
      <c r="B6" s="1"/>
      <c r="C6" s="7">
        <v>43692</v>
      </c>
      <c r="D6" s="11"/>
      <c r="E6" s="12"/>
      <c r="F6" s="11"/>
      <c r="G6" s="1"/>
    </row>
    <row r="7" spans="1:31" x14ac:dyDescent="0.3">
      <c r="A7" s="6"/>
      <c r="B7" s="13"/>
      <c r="C7" s="11"/>
      <c r="D7" s="11"/>
      <c r="E7" s="11"/>
      <c r="F7" s="14"/>
      <c r="G7" s="1"/>
    </row>
    <row r="8" spans="1:31" x14ac:dyDescent="0.3">
      <c r="A8" s="15" t="s">
        <v>7</v>
      </c>
      <c r="B8" s="11"/>
      <c r="C8" s="1"/>
      <c r="D8" s="1"/>
      <c r="E8" s="1"/>
      <c r="F8" s="1"/>
      <c r="G8" s="1"/>
    </row>
    <row r="9" spans="1:31" x14ac:dyDescent="0.3">
      <c r="A9" s="8"/>
      <c r="B9" s="16" t="s">
        <v>8</v>
      </c>
      <c r="C9" s="16" t="s">
        <v>9</v>
      </c>
      <c r="D9" s="16" t="s">
        <v>10</v>
      </c>
      <c r="E9" s="16" t="s">
        <v>11</v>
      </c>
      <c r="F9" s="16" t="s">
        <v>12</v>
      </c>
      <c r="G9" s="1"/>
    </row>
    <row r="10" spans="1:31" x14ac:dyDescent="0.3">
      <c r="A10" s="8" t="s">
        <v>13</v>
      </c>
      <c r="B10" s="17"/>
      <c r="C10" s="18">
        <v>1506027540.24</v>
      </c>
      <c r="D10" s="19">
        <v>1430664917.6199999</v>
      </c>
      <c r="E10" s="18">
        <v>1402790823.4100001</v>
      </c>
      <c r="F10" s="20">
        <v>0.93145097677725852</v>
      </c>
      <c r="G10" s="21"/>
      <c r="H10" s="22"/>
    </row>
    <row r="11" spans="1:31" x14ac:dyDescent="0.3">
      <c r="A11" s="8" t="s">
        <v>14</v>
      </c>
      <c r="B11" s="8"/>
      <c r="C11" s="18">
        <v>1506027540.24</v>
      </c>
      <c r="D11" s="19">
        <v>1430664917.6200001</v>
      </c>
      <c r="E11" s="18">
        <v>1402790823.4100001</v>
      </c>
      <c r="F11" s="20">
        <v>0.93145097677725852</v>
      </c>
      <c r="G11" s="1"/>
    </row>
    <row r="12" spans="1:31" x14ac:dyDescent="0.3">
      <c r="A12" s="23" t="s">
        <v>15</v>
      </c>
      <c r="B12" s="24">
        <v>2.59881E-2</v>
      </c>
      <c r="C12" s="18">
        <v>175000000</v>
      </c>
      <c r="D12" s="19">
        <v>99637377.379999995</v>
      </c>
      <c r="E12" s="18">
        <v>71763283.169999987</v>
      </c>
      <c r="F12" s="20">
        <v>0.41007590382857134</v>
      </c>
      <c r="G12" s="21"/>
    </row>
    <row r="13" spans="1:31" x14ac:dyDescent="0.3">
      <c r="A13" s="23" t="s">
        <v>16</v>
      </c>
      <c r="B13" s="24">
        <v>2.7099999999999999E-2</v>
      </c>
      <c r="C13" s="18">
        <v>530000000</v>
      </c>
      <c r="D13" s="19">
        <v>530000000</v>
      </c>
      <c r="E13" s="18">
        <v>530000000</v>
      </c>
      <c r="F13" s="20">
        <v>1</v>
      </c>
      <c r="G13" s="21"/>
    </row>
    <row r="14" spans="1:31" x14ac:dyDescent="0.3">
      <c r="A14" s="23" t="s">
        <v>17</v>
      </c>
      <c r="B14" s="25">
        <v>0</v>
      </c>
      <c r="C14" s="18">
        <v>0</v>
      </c>
      <c r="D14" s="19">
        <v>0</v>
      </c>
      <c r="E14" s="18">
        <v>0</v>
      </c>
      <c r="F14" s="20">
        <v>0</v>
      </c>
      <c r="G14" s="21"/>
    </row>
    <row r="15" spans="1:31" x14ac:dyDescent="0.3">
      <c r="A15" s="23" t="s">
        <v>18</v>
      </c>
      <c r="B15" s="24">
        <v>2.76E-2</v>
      </c>
      <c r="C15" s="18">
        <v>437000000</v>
      </c>
      <c r="D15" s="19">
        <v>437000000</v>
      </c>
      <c r="E15" s="18">
        <v>437000000</v>
      </c>
      <c r="F15" s="20">
        <v>1</v>
      </c>
      <c r="G15" s="1"/>
    </row>
    <row r="16" spans="1:31" x14ac:dyDescent="0.3">
      <c r="A16" s="23" t="s">
        <v>19</v>
      </c>
      <c r="B16" s="24">
        <v>2.7799999999999998E-2</v>
      </c>
      <c r="C16" s="18">
        <v>108000000</v>
      </c>
      <c r="D16" s="19">
        <v>108000000</v>
      </c>
      <c r="E16" s="18">
        <v>108000000</v>
      </c>
      <c r="F16" s="20">
        <v>1</v>
      </c>
      <c r="G16" s="1"/>
    </row>
    <row r="17" spans="1:10" x14ac:dyDescent="0.3">
      <c r="A17" s="23" t="s">
        <v>20</v>
      </c>
      <c r="B17" s="24">
        <v>0</v>
      </c>
      <c r="C17" s="18">
        <v>256027540.24000001</v>
      </c>
      <c r="D17" s="19">
        <v>256027540.24000001</v>
      </c>
      <c r="E17" s="18">
        <v>256027540.24000001</v>
      </c>
      <c r="F17" s="20">
        <v>1</v>
      </c>
      <c r="G17" s="1"/>
    </row>
    <row r="18" spans="1:10" x14ac:dyDescent="0.3">
      <c r="A18" s="23"/>
      <c r="B18" s="26"/>
      <c r="C18" s="27"/>
      <c r="D18" s="27"/>
      <c r="E18" s="27"/>
      <c r="F18" s="27"/>
      <c r="G18" s="1"/>
    </row>
    <row r="19" spans="1:10" x14ac:dyDescent="0.3">
      <c r="A19" s="23"/>
      <c r="B19" s="26"/>
      <c r="C19" s="1"/>
      <c r="D19" s="1"/>
      <c r="E19" s="1"/>
      <c r="F19" s="27"/>
      <c r="G19" s="21"/>
    </row>
    <row r="20" spans="1:10" ht="28" x14ac:dyDescent="0.3">
      <c r="A20" s="23"/>
      <c r="B20" s="28" t="s">
        <v>21</v>
      </c>
      <c r="C20" s="28" t="s">
        <v>22</v>
      </c>
      <c r="D20" s="28" t="s">
        <v>23</v>
      </c>
      <c r="E20" s="28" t="s">
        <v>24</v>
      </c>
      <c r="F20" s="27"/>
      <c r="G20" s="1"/>
    </row>
    <row r="21" spans="1:10" x14ac:dyDescent="0.3">
      <c r="A21" s="23" t="s">
        <v>15</v>
      </c>
      <c r="B21" s="18">
        <v>27874094.209999897</v>
      </c>
      <c r="C21" s="18">
        <v>222974.92</v>
      </c>
      <c r="D21" s="20">
        <v>159.28053834285654</v>
      </c>
      <c r="E21" s="20">
        <v>1.2741424000000001</v>
      </c>
      <c r="F21" s="27"/>
      <c r="G21" s="1"/>
    </row>
    <row r="22" spans="1:10" x14ac:dyDescent="0.3">
      <c r="A22" s="23" t="s">
        <v>16</v>
      </c>
      <c r="B22" s="18">
        <v>0</v>
      </c>
      <c r="C22" s="18">
        <v>1196916.67</v>
      </c>
      <c r="D22" s="20">
        <v>0</v>
      </c>
      <c r="E22" s="20">
        <v>2.2583333396226415</v>
      </c>
      <c r="F22" s="27"/>
      <c r="G22" s="1"/>
    </row>
    <row r="23" spans="1:10" x14ac:dyDescent="0.3">
      <c r="A23" s="23" t="s">
        <v>17</v>
      </c>
      <c r="B23" s="18">
        <v>0</v>
      </c>
      <c r="C23" s="18">
        <v>0</v>
      </c>
      <c r="D23" s="20">
        <v>0</v>
      </c>
      <c r="E23" s="20">
        <v>0</v>
      </c>
      <c r="F23" s="27"/>
      <c r="G23" s="1"/>
    </row>
    <row r="24" spans="1:10" x14ac:dyDescent="0.3">
      <c r="A24" s="23" t="s">
        <v>18</v>
      </c>
      <c r="B24" s="18">
        <v>0</v>
      </c>
      <c r="C24" s="18">
        <v>1005100</v>
      </c>
      <c r="D24" s="20">
        <v>0</v>
      </c>
      <c r="E24" s="20">
        <v>2.2999999999999998</v>
      </c>
      <c r="F24" s="27"/>
      <c r="G24" s="1"/>
    </row>
    <row r="25" spans="1:10" x14ac:dyDescent="0.3">
      <c r="A25" s="23" t="s">
        <v>19</v>
      </c>
      <c r="B25" s="18">
        <v>0</v>
      </c>
      <c r="C25" s="18">
        <v>250200</v>
      </c>
      <c r="D25" s="20">
        <v>0</v>
      </c>
      <c r="E25" s="20">
        <v>2.3166666666666669</v>
      </c>
      <c r="F25" s="27"/>
      <c r="G25" s="1"/>
    </row>
    <row r="26" spans="1:10" x14ac:dyDescent="0.3">
      <c r="A26" s="23" t="s">
        <v>20</v>
      </c>
      <c r="B26" s="18">
        <v>0</v>
      </c>
      <c r="C26" s="18">
        <v>0</v>
      </c>
      <c r="D26" s="20">
        <v>0</v>
      </c>
      <c r="E26" s="20">
        <v>0</v>
      </c>
      <c r="F26" s="27"/>
      <c r="G26" s="1"/>
    </row>
    <row r="27" spans="1:10" x14ac:dyDescent="0.3">
      <c r="A27" s="8" t="s">
        <v>14</v>
      </c>
      <c r="B27" s="18">
        <v>27874094.209999897</v>
      </c>
      <c r="C27" s="18">
        <v>2675191.59</v>
      </c>
      <c r="D27" s="29"/>
      <c r="E27" s="30"/>
      <c r="F27" s="31"/>
      <c r="G27" s="1"/>
    </row>
    <row r="28" spans="1:10" x14ac:dyDescent="0.3">
      <c r="A28" s="15"/>
      <c r="B28" s="31"/>
      <c r="C28" s="1"/>
      <c r="D28" s="32"/>
      <c r="E28" s="32"/>
      <c r="F28" s="31"/>
      <c r="G28" s="1"/>
    </row>
    <row r="29" spans="1:10" x14ac:dyDescent="0.3">
      <c r="A29" s="15" t="s">
        <v>25</v>
      </c>
      <c r="B29" s="31"/>
      <c r="C29" s="1"/>
      <c r="D29" s="32"/>
      <c r="E29" s="32"/>
      <c r="F29" s="1"/>
      <c r="G29" s="1"/>
    </row>
    <row r="30" spans="1:10" x14ac:dyDescent="0.3">
      <c r="A30" s="15"/>
      <c r="B30" s="1"/>
      <c r="C30" s="1"/>
      <c r="D30" s="1"/>
      <c r="E30" s="1"/>
      <c r="F30" s="1"/>
      <c r="G30" s="1"/>
    </row>
    <row r="31" spans="1:10" x14ac:dyDescent="0.3">
      <c r="A31" s="33" t="s">
        <v>26</v>
      </c>
      <c r="B31" s="1"/>
      <c r="C31" s="1"/>
      <c r="D31" s="1"/>
      <c r="E31" s="1"/>
      <c r="F31" s="1"/>
      <c r="G31" s="1"/>
    </row>
    <row r="32" spans="1:10" x14ac:dyDescent="0.3">
      <c r="A32" s="34" t="s">
        <v>27</v>
      </c>
      <c r="B32" s="1"/>
      <c r="C32" s="1"/>
      <c r="D32" s="1"/>
      <c r="E32" s="1"/>
      <c r="F32" s="1"/>
      <c r="H32" s="35">
        <v>19485148.100000001</v>
      </c>
      <c r="I32" s="36"/>
      <c r="J32" s="37"/>
    </row>
    <row r="33" spans="1:10" x14ac:dyDescent="0.3">
      <c r="A33" s="34" t="s">
        <v>28</v>
      </c>
      <c r="B33" s="1"/>
      <c r="C33" s="1"/>
      <c r="D33" s="1"/>
      <c r="E33" s="1"/>
      <c r="F33" s="1"/>
      <c r="H33" s="38">
        <v>8791132.7799999993</v>
      </c>
      <c r="I33" s="39"/>
      <c r="J33" s="37"/>
    </row>
    <row r="34" spans="1:10" x14ac:dyDescent="0.3">
      <c r="A34" s="15" t="s">
        <v>29</v>
      </c>
      <c r="B34" s="1"/>
      <c r="C34" s="1"/>
      <c r="D34" s="1"/>
      <c r="E34" s="32"/>
      <c r="F34" s="21"/>
      <c r="H34" s="40">
        <v>28276280.880000003</v>
      </c>
      <c r="I34" s="41"/>
      <c r="J34" s="37"/>
    </row>
    <row r="35" spans="1:10" x14ac:dyDescent="0.3">
      <c r="A35" s="15"/>
      <c r="B35" s="1"/>
      <c r="C35" s="1"/>
      <c r="D35" s="1"/>
      <c r="E35" s="32"/>
      <c r="F35" s="21"/>
      <c r="H35" s="42"/>
      <c r="I35" s="41"/>
    </row>
    <row r="36" spans="1:10" x14ac:dyDescent="0.3">
      <c r="A36" s="15" t="s">
        <v>30</v>
      </c>
      <c r="B36" s="1"/>
      <c r="C36" s="1"/>
      <c r="D36" s="1"/>
      <c r="E36" s="1"/>
      <c r="F36" s="1"/>
      <c r="H36" s="40">
        <v>0</v>
      </c>
      <c r="I36" s="43"/>
      <c r="J36" s="37"/>
    </row>
    <row r="37" spans="1:10" x14ac:dyDescent="0.3">
      <c r="A37" s="15"/>
      <c r="B37" s="1"/>
      <c r="C37" s="1"/>
      <c r="D37" s="1"/>
      <c r="E37" s="1"/>
      <c r="F37" s="1"/>
      <c r="H37" s="1"/>
      <c r="I37" s="15"/>
    </row>
    <row r="38" spans="1:10" x14ac:dyDescent="0.3">
      <c r="A38" s="33" t="s">
        <v>31</v>
      </c>
      <c r="B38" s="1"/>
      <c r="C38" s="1"/>
      <c r="D38" s="1"/>
      <c r="E38" s="1"/>
      <c r="F38" s="1"/>
      <c r="H38" s="1"/>
      <c r="I38" s="15"/>
    </row>
    <row r="39" spans="1:10" x14ac:dyDescent="0.3">
      <c r="A39" s="34" t="s">
        <v>32</v>
      </c>
      <c r="B39" s="1"/>
      <c r="C39" s="1"/>
      <c r="D39" s="44"/>
      <c r="E39" s="1"/>
      <c r="F39" s="1"/>
      <c r="H39" s="45">
        <v>560219.85</v>
      </c>
      <c r="I39" s="43"/>
      <c r="J39" s="37"/>
    </row>
    <row r="40" spans="1:10" x14ac:dyDescent="0.3">
      <c r="A40" s="34" t="s">
        <v>33</v>
      </c>
      <c r="B40" s="1"/>
      <c r="C40" s="1"/>
      <c r="D40" s="1"/>
      <c r="E40" s="1"/>
      <c r="F40" s="21"/>
      <c r="H40" s="38">
        <v>1137148.74</v>
      </c>
      <c r="I40" s="39"/>
      <c r="J40" s="37"/>
    </row>
    <row r="41" spans="1:10" x14ac:dyDescent="0.3">
      <c r="A41" s="46" t="s">
        <v>34</v>
      </c>
      <c r="B41" s="1"/>
      <c r="C41" s="1"/>
      <c r="D41" s="1"/>
      <c r="E41" s="1"/>
      <c r="F41" s="47"/>
      <c r="H41" s="40">
        <v>1697368.5899999999</v>
      </c>
      <c r="I41" s="41"/>
      <c r="J41" s="37"/>
    </row>
    <row r="42" spans="1:10" x14ac:dyDescent="0.3">
      <c r="A42" s="34"/>
      <c r="B42" s="1"/>
      <c r="C42" s="1"/>
      <c r="D42" s="1"/>
      <c r="E42" s="1"/>
      <c r="F42" s="1"/>
      <c r="G42" s="37"/>
      <c r="H42" s="42"/>
      <c r="I42" s="43"/>
    </row>
    <row r="43" spans="1:10" x14ac:dyDescent="0.3">
      <c r="A43" s="15"/>
      <c r="B43" s="1"/>
      <c r="C43" s="1"/>
      <c r="D43" s="1"/>
      <c r="E43" s="1"/>
      <c r="F43" s="1"/>
      <c r="H43" s="1"/>
      <c r="I43" s="15"/>
    </row>
    <row r="44" spans="1:10" x14ac:dyDescent="0.3">
      <c r="A44" s="33" t="s">
        <v>35</v>
      </c>
      <c r="B44" s="1"/>
      <c r="C44" s="1"/>
      <c r="D44" s="1"/>
      <c r="E44" s="1"/>
      <c r="F44" s="1"/>
      <c r="H44" s="1"/>
      <c r="I44" s="15"/>
    </row>
    <row r="45" spans="1:10" ht="14.5" x14ac:dyDescent="0.35">
      <c r="A45" s="46" t="s">
        <v>36</v>
      </c>
      <c r="B45" s="1"/>
      <c r="C45" s="1"/>
      <c r="D45" s="1"/>
      <c r="E45" s="1"/>
      <c r="F45" s="1"/>
      <c r="G45" s="48"/>
      <c r="H45" s="40">
        <v>0</v>
      </c>
      <c r="I45" s="41"/>
      <c r="J45" s="37"/>
    </row>
    <row r="46" spans="1:10" x14ac:dyDescent="0.3">
      <c r="A46" s="46" t="s">
        <v>37</v>
      </c>
      <c r="B46" s="1"/>
      <c r="C46" s="1"/>
      <c r="D46" s="1"/>
      <c r="E46" s="1"/>
      <c r="F46" s="1"/>
      <c r="H46" s="45">
        <v>0</v>
      </c>
      <c r="I46" s="43"/>
      <c r="J46" s="37"/>
    </row>
    <row r="47" spans="1:10" x14ac:dyDescent="0.3">
      <c r="A47" s="46" t="s">
        <v>38</v>
      </c>
      <c r="B47" s="1"/>
      <c r="C47" s="1"/>
      <c r="D47" s="1"/>
      <c r="E47" s="1"/>
      <c r="F47" s="21"/>
      <c r="G47" s="36"/>
      <c r="H47" s="35">
        <v>7471538.8499999996</v>
      </c>
      <c r="I47" s="36"/>
      <c r="J47" s="37"/>
    </row>
    <row r="48" spans="1:10" x14ac:dyDescent="0.3">
      <c r="A48" s="46" t="s">
        <v>39</v>
      </c>
      <c r="B48" s="1"/>
      <c r="C48" s="1"/>
      <c r="D48" s="1"/>
      <c r="E48" s="1"/>
      <c r="F48" s="1"/>
      <c r="H48" s="35">
        <v>15133.76</v>
      </c>
      <c r="I48" s="36"/>
      <c r="J48" s="37"/>
    </row>
    <row r="49" spans="1:10" x14ac:dyDescent="0.3">
      <c r="A49" s="46" t="s">
        <v>40</v>
      </c>
      <c r="B49" s="1"/>
      <c r="C49" s="1"/>
      <c r="D49" s="1"/>
      <c r="E49" s="1"/>
      <c r="F49" s="1"/>
      <c r="H49" s="45">
        <v>0</v>
      </c>
      <c r="I49" s="43"/>
      <c r="J49" s="37"/>
    </row>
    <row r="50" spans="1:10" x14ac:dyDescent="0.3">
      <c r="A50" s="46" t="s">
        <v>41</v>
      </c>
      <c r="B50" s="1"/>
      <c r="C50" s="1"/>
      <c r="D50" s="1"/>
      <c r="E50" s="1"/>
      <c r="F50" s="1"/>
      <c r="H50" s="35">
        <v>2067413.22</v>
      </c>
      <c r="I50" s="36"/>
      <c r="J50" s="37"/>
    </row>
    <row r="51" spans="1:10" x14ac:dyDescent="0.3">
      <c r="A51" s="46" t="s">
        <v>42</v>
      </c>
      <c r="B51" s="1"/>
      <c r="C51" s="1"/>
      <c r="D51" s="1"/>
      <c r="E51" s="1"/>
      <c r="F51" s="1"/>
      <c r="H51" s="49">
        <v>33713.15</v>
      </c>
      <c r="I51" s="50"/>
      <c r="J51" s="37"/>
    </row>
    <row r="52" spans="1:10" x14ac:dyDescent="0.3">
      <c r="A52" s="15" t="s">
        <v>43</v>
      </c>
      <c r="B52" s="1"/>
      <c r="C52" s="1"/>
      <c r="D52" s="1"/>
      <c r="E52" s="1"/>
      <c r="F52" s="21"/>
      <c r="H52" s="51">
        <v>39561448.450000003</v>
      </c>
      <c r="I52" s="51"/>
      <c r="J52" s="37"/>
    </row>
    <row r="53" spans="1:10" x14ac:dyDescent="0.3">
      <c r="A53" s="15"/>
      <c r="B53" s="1"/>
      <c r="C53" s="1"/>
      <c r="D53" s="1"/>
      <c r="E53" s="1"/>
      <c r="F53" s="21"/>
      <c r="H53" s="52"/>
    </row>
    <row r="54" spans="1:10" x14ac:dyDescent="0.3">
      <c r="A54" s="15"/>
      <c r="B54" s="1"/>
      <c r="C54" s="1"/>
      <c r="D54" s="1"/>
      <c r="E54" s="53" t="s">
        <v>44</v>
      </c>
      <c r="F54" s="21"/>
      <c r="H54" s="52"/>
    </row>
    <row r="55" spans="1:10" x14ac:dyDescent="0.3">
      <c r="A55" s="15" t="s">
        <v>45</v>
      </c>
      <c r="B55" s="1"/>
      <c r="C55" s="1"/>
      <c r="D55" s="1"/>
      <c r="E55" s="54" t="s">
        <v>46</v>
      </c>
      <c r="F55" s="55" t="s">
        <v>47</v>
      </c>
      <c r="G55" s="54" t="s">
        <v>48</v>
      </c>
      <c r="H55" s="51" t="s">
        <v>49</v>
      </c>
    </row>
    <row r="56" spans="1:10" x14ac:dyDescent="0.3">
      <c r="A56" s="46" t="s">
        <v>50</v>
      </c>
      <c r="B56" s="1" t="s">
        <v>51</v>
      </c>
      <c r="C56" s="1"/>
      <c r="D56" s="1"/>
      <c r="E56" s="56">
        <v>1330993</v>
      </c>
      <c r="F56" s="56"/>
      <c r="G56" s="57"/>
      <c r="H56" s="58">
        <v>83</v>
      </c>
      <c r="I56" s="59"/>
    </row>
    <row r="57" spans="1:10" x14ac:dyDescent="0.3">
      <c r="A57" s="46" t="s">
        <v>52</v>
      </c>
      <c r="E57" s="56">
        <v>142114</v>
      </c>
      <c r="F57" s="56"/>
      <c r="G57" s="57"/>
      <c r="H57" s="58">
        <v>10</v>
      </c>
      <c r="I57" s="59"/>
    </row>
    <row r="58" spans="1:10" x14ac:dyDescent="0.3">
      <c r="A58" s="46" t="s">
        <v>53</v>
      </c>
      <c r="B58" s="1"/>
      <c r="C58" s="1"/>
      <c r="D58" s="1"/>
      <c r="E58" s="56">
        <v>361058</v>
      </c>
      <c r="F58" s="57"/>
      <c r="G58" s="57"/>
      <c r="H58" s="58">
        <v>19</v>
      </c>
    </row>
    <row r="59" spans="1:10" x14ac:dyDescent="0.3">
      <c r="A59" s="46" t="s">
        <v>54</v>
      </c>
      <c r="B59" s="1"/>
      <c r="C59" s="1"/>
      <c r="D59" s="1"/>
      <c r="E59" s="56">
        <v>0</v>
      </c>
      <c r="F59" s="57"/>
      <c r="G59" s="57"/>
      <c r="H59" s="58">
        <v>0</v>
      </c>
    </row>
    <row r="60" spans="1:10" x14ac:dyDescent="0.3">
      <c r="A60" s="46" t="s">
        <v>55</v>
      </c>
      <c r="B60" s="1"/>
      <c r="C60" s="1"/>
      <c r="D60" s="1"/>
      <c r="E60" s="56">
        <v>0</v>
      </c>
      <c r="F60" s="57"/>
      <c r="G60" s="57"/>
      <c r="H60" s="58">
        <v>0</v>
      </c>
    </row>
    <row r="61" spans="1:10" x14ac:dyDescent="0.3">
      <c r="A61" s="46" t="s">
        <v>56</v>
      </c>
      <c r="B61" s="1"/>
      <c r="C61" s="1"/>
      <c r="D61" s="1"/>
      <c r="E61" s="56"/>
      <c r="F61" s="56">
        <v>2035895.14</v>
      </c>
      <c r="G61" s="57"/>
      <c r="H61" s="58">
        <v>100</v>
      </c>
    </row>
    <row r="62" spans="1:10" x14ac:dyDescent="0.3">
      <c r="A62" s="46" t="s">
        <v>57</v>
      </c>
      <c r="B62" s="1"/>
      <c r="C62" s="1"/>
      <c r="D62" s="1"/>
      <c r="E62" s="56"/>
      <c r="F62" s="56"/>
      <c r="G62" s="57">
        <v>78772.17</v>
      </c>
      <c r="H62" s="58">
        <v>2</v>
      </c>
    </row>
    <row r="63" spans="1:10" x14ac:dyDescent="0.3">
      <c r="A63" s="46" t="s">
        <v>58</v>
      </c>
      <c r="B63" s="1"/>
      <c r="C63" s="1"/>
      <c r="D63" s="1"/>
      <c r="E63" s="56"/>
      <c r="F63" s="60"/>
      <c r="G63" s="57">
        <v>3766347.73</v>
      </c>
      <c r="H63" s="58">
        <v>160</v>
      </c>
    </row>
    <row r="64" spans="1:10" x14ac:dyDescent="0.3">
      <c r="A64" s="46" t="s">
        <v>59</v>
      </c>
      <c r="B64" s="1"/>
      <c r="C64" s="1"/>
      <c r="D64" s="1"/>
      <c r="E64" s="61"/>
      <c r="F64" s="61"/>
      <c r="G64" s="57">
        <v>1378531.72</v>
      </c>
      <c r="H64" s="58">
        <v>52</v>
      </c>
    </row>
    <row r="65" spans="1:10" x14ac:dyDescent="0.3">
      <c r="A65" s="34" t="s">
        <v>60</v>
      </c>
      <c r="B65" s="1"/>
      <c r="C65" s="1"/>
      <c r="D65" s="1"/>
      <c r="E65" s="62">
        <v>1834165</v>
      </c>
      <c r="F65" s="62">
        <v>2035895.14</v>
      </c>
      <c r="G65" s="63">
        <v>5223651.62</v>
      </c>
      <c r="H65" s="64">
        <v>426</v>
      </c>
      <c r="I65" s="59"/>
    </row>
    <row r="66" spans="1:10" x14ac:dyDescent="0.3">
      <c r="A66" s="15"/>
      <c r="B66" s="1"/>
      <c r="C66" s="1"/>
      <c r="D66" s="1"/>
      <c r="E66" s="1"/>
      <c r="F66" s="1"/>
      <c r="G66" s="1"/>
      <c r="H66" s="42"/>
    </row>
    <row r="67" spans="1:10" x14ac:dyDescent="0.3">
      <c r="A67" s="15"/>
      <c r="B67" s="1"/>
      <c r="C67" s="1"/>
      <c r="D67" s="1"/>
      <c r="E67" s="47"/>
      <c r="F67" s="47"/>
      <c r="G67" s="47"/>
      <c r="H67" s="47"/>
    </row>
    <row r="68" spans="1:10" x14ac:dyDescent="0.3">
      <c r="A68" s="15"/>
      <c r="B68" s="1"/>
      <c r="C68" s="1"/>
      <c r="D68" s="1"/>
      <c r="E68" s="1"/>
      <c r="F68" s="1"/>
      <c r="G68" s="1"/>
      <c r="H68" s="42"/>
    </row>
    <row r="69" spans="1:10" x14ac:dyDescent="0.3">
      <c r="A69" s="15" t="s">
        <v>61</v>
      </c>
      <c r="B69" s="1"/>
      <c r="C69" s="1"/>
      <c r="D69" s="2"/>
      <c r="E69" s="1"/>
      <c r="F69" s="65"/>
      <c r="G69" s="1"/>
      <c r="H69" s="42"/>
    </row>
    <row r="70" spans="1:10" x14ac:dyDescent="0.3">
      <c r="A70" s="15"/>
      <c r="B70" s="1"/>
      <c r="C70" s="1"/>
      <c r="D70" s="66" t="s">
        <v>62</v>
      </c>
      <c r="E70" s="66" t="s">
        <v>63</v>
      </c>
      <c r="F70" s="67" t="s">
        <v>64</v>
      </c>
      <c r="G70" s="68" t="s">
        <v>65</v>
      </c>
      <c r="H70" s="42"/>
    </row>
    <row r="71" spans="1:10" x14ac:dyDescent="0.3">
      <c r="A71" s="46" t="s">
        <v>66</v>
      </c>
      <c r="B71" s="1"/>
      <c r="C71" s="1"/>
      <c r="D71" s="69">
        <v>73432</v>
      </c>
      <c r="E71" s="70">
        <v>1806191140.8699999</v>
      </c>
      <c r="F71" s="71">
        <v>7.0000000000000007E-2</v>
      </c>
      <c r="G71" s="70">
        <v>1430664917.6199999</v>
      </c>
      <c r="H71" s="42"/>
      <c r="I71" s="59"/>
    </row>
    <row r="72" spans="1:10" x14ac:dyDescent="0.3">
      <c r="A72" s="46" t="s">
        <v>67</v>
      </c>
      <c r="B72" s="1"/>
      <c r="C72" s="1"/>
      <c r="D72" s="72"/>
      <c r="E72" s="73">
        <v>-24230382.940000001</v>
      </c>
      <c r="F72" s="74"/>
      <c r="G72" s="35">
        <v>-18995766.109999895</v>
      </c>
      <c r="H72" s="42"/>
      <c r="I72" s="59"/>
    </row>
    <row r="73" spans="1:10" x14ac:dyDescent="0.3">
      <c r="A73" s="46" t="s">
        <v>68</v>
      </c>
      <c r="B73" s="1"/>
      <c r="C73" s="1"/>
      <c r="D73" s="75">
        <v>-148</v>
      </c>
      <c r="E73" s="73">
        <v>-3443807.61</v>
      </c>
      <c r="F73" s="74"/>
      <c r="G73" s="35">
        <v>-2786677.62</v>
      </c>
      <c r="H73" s="42"/>
      <c r="I73" s="59"/>
    </row>
    <row r="74" spans="1:10" x14ac:dyDescent="0.3">
      <c r="A74" s="46" t="s">
        <v>69</v>
      </c>
      <c r="B74" s="1"/>
      <c r="C74" s="1"/>
      <c r="D74" s="75">
        <v>0</v>
      </c>
      <c r="E74" s="73">
        <v>0</v>
      </c>
      <c r="F74" s="74"/>
      <c r="G74" s="35">
        <v>0</v>
      </c>
      <c r="H74" s="42"/>
      <c r="I74" s="59"/>
    </row>
    <row r="75" spans="1:10" x14ac:dyDescent="0.3">
      <c r="A75" s="46" t="s">
        <v>70</v>
      </c>
      <c r="B75" s="1"/>
      <c r="C75" s="21"/>
      <c r="D75" s="75">
        <v>-75</v>
      </c>
      <c r="E75" s="73">
        <v>-1651185.47</v>
      </c>
      <c r="F75" s="74"/>
      <c r="G75" s="35">
        <v>-1303919.02</v>
      </c>
      <c r="H75" s="42"/>
      <c r="I75" s="59"/>
    </row>
    <row r="76" spans="1:10" x14ac:dyDescent="0.3">
      <c r="A76" s="46" t="s">
        <v>71</v>
      </c>
      <c r="B76" s="1"/>
      <c r="C76" s="1"/>
      <c r="D76" s="75">
        <v>-248</v>
      </c>
      <c r="E76" s="73">
        <v>-5892112.6900000004</v>
      </c>
      <c r="F76" s="76"/>
      <c r="G76" s="35">
        <v>-4787731.46</v>
      </c>
      <c r="H76" s="42"/>
      <c r="I76" s="59"/>
      <c r="J76" s="59"/>
    </row>
    <row r="77" spans="1:10" x14ac:dyDescent="0.3">
      <c r="A77" s="46" t="s">
        <v>72</v>
      </c>
      <c r="B77" s="1"/>
      <c r="C77" s="77"/>
      <c r="D77" s="78">
        <v>72961</v>
      </c>
      <c r="E77" s="79">
        <v>1770973652.1599998</v>
      </c>
      <c r="F77" s="80"/>
      <c r="G77" s="79">
        <v>1402790823.4100001</v>
      </c>
      <c r="H77" s="52"/>
      <c r="I77" s="59"/>
    </row>
    <row r="78" spans="1:10" x14ac:dyDescent="0.3">
      <c r="A78" s="81"/>
      <c r="B78" s="1"/>
      <c r="C78" s="47"/>
      <c r="D78" s="1"/>
      <c r="E78" s="82" t="s">
        <v>51</v>
      </c>
      <c r="F78" s="1"/>
      <c r="G78" s="82" t="s">
        <v>51</v>
      </c>
      <c r="H78" s="52"/>
    </row>
    <row r="79" spans="1:10" x14ac:dyDescent="0.3">
      <c r="A79" s="83" t="s">
        <v>73</v>
      </c>
      <c r="B79" s="1"/>
      <c r="C79" s="47"/>
      <c r="D79" s="1"/>
      <c r="E79" s="1"/>
      <c r="F79" s="1"/>
      <c r="G79" s="1"/>
      <c r="H79" s="52"/>
    </row>
    <row r="80" spans="1:10" x14ac:dyDescent="0.3">
      <c r="A80" s="84" t="s">
        <v>74</v>
      </c>
      <c r="B80" s="1"/>
      <c r="C80" s="47"/>
      <c r="D80" s="1"/>
      <c r="E80" s="1"/>
      <c r="F80" s="1"/>
      <c r="G80" s="56">
        <v>524318192.48000002</v>
      </c>
      <c r="H80" s="52"/>
      <c r="I80" s="59"/>
    </row>
    <row r="81" spans="1:10" x14ac:dyDescent="0.3">
      <c r="A81" s="84" t="s">
        <v>75</v>
      </c>
      <c r="B81" s="1"/>
      <c r="C81" s="47"/>
      <c r="D81" s="1"/>
      <c r="E81" s="1"/>
      <c r="F81" s="1"/>
      <c r="G81" s="61">
        <v>878472630.92999995</v>
      </c>
      <c r="H81" s="52"/>
      <c r="I81" s="59"/>
    </row>
    <row r="82" spans="1:10" x14ac:dyDescent="0.3">
      <c r="A82" s="85" t="s">
        <v>60</v>
      </c>
      <c r="B82" s="1"/>
      <c r="C82" s="47"/>
      <c r="D82" s="1"/>
      <c r="E82" s="1"/>
      <c r="F82" s="1"/>
      <c r="G82" s="86">
        <v>1402790823.4099998</v>
      </c>
      <c r="H82" s="52"/>
      <c r="I82" s="59"/>
    </row>
    <row r="83" spans="1:10" x14ac:dyDescent="0.3">
      <c r="A83" s="84"/>
      <c r="B83" s="1"/>
      <c r="C83" s="47"/>
      <c r="D83" s="1"/>
      <c r="E83" s="1"/>
      <c r="F83" s="1"/>
      <c r="G83" s="1"/>
      <c r="H83" s="52"/>
    </row>
    <row r="84" spans="1:10" x14ac:dyDescent="0.3">
      <c r="A84" s="87"/>
      <c r="B84" s="1"/>
      <c r="C84" s="47"/>
      <c r="D84" s="1"/>
      <c r="E84" s="1"/>
      <c r="F84" s="1"/>
      <c r="G84" s="1"/>
      <c r="H84" s="52"/>
    </row>
    <row r="85" spans="1:10" x14ac:dyDescent="0.3">
      <c r="A85" s="15" t="s">
        <v>76</v>
      </c>
      <c r="B85" s="1"/>
      <c r="C85" s="1"/>
      <c r="D85" s="1"/>
      <c r="E85" s="1"/>
      <c r="F85" s="1"/>
      <c r="G85" s="88"/>
      <c r="H85" s="1"/>
    </row>
    <row r="86" spans="1:10" x14ac:dyDescent="0.3">
      <c r="A86" s="15"/>
      <c r="B86" s="1"/>
      <c r="C86" s="1"/>
      <c r="D86" s="1"/>
      <c r="E86" s="1"/>
      <c r="F86" s="1"/>
      <c r="G86" s="47"/>
      <c r="H86" s="1"/>
    </row>
    <row r="87" spans="1:10" x14ac:dyDescent="0.3">
      <c r="A87" s="46" t="s">
        <v>43</v>
      </c>
      <c r="B87" s="1"/>
      <c r="C87" s="1"/>
      <c r="D87" s="1"/>
      <c r="E87" s="47"/>
      <c r="F87" s="37"/>
      <c r="G87" s="1"/>
      <c r="H87" s="89">
        <v>39561448.449999996</v>
      </c>
      <c r="I87" s="37"/>
      <c r="J87" s="37"/>
    </row>
    <row r="88" spans="1:10" x14ac:dyDescent="0.3">
      <c r="A88" s="46" t="s">
        <v>77</v>
      </c>
      <c r="B88" s="1"/>
      <c r="C88" s="1"/>
      <c r="D88" s="1"/>
      <c r="E88" s="1"/>
      <c r="F88" s="1"/>
      <c r="G88" s="1"/>
      <c r="H88" s="90">
        <v>0</v>
      </c>
      <c r="J88" s="37"/>
    </row>
    <row r="89" spans="1:10" x14ac:dyDescent="0.3">
      <c r="A89" s="46" t="s">
        <v>78</v>
      </c>
      <c r="B89" s="1"/>
      <c r="C89" s="1"/>
      <c r="D89" s="1"/>
      <c r="E89" s="1"/>
      <c r="F89" s="21"/>
      <c r="G89" s="1"/>
      <c r="H89" s="89">
        <v>39561448.449999996</v>
      </c>
      <c r="J89" s="37"/>
    </row>
    <row r="90" spans="1:10" x14ac:dyDescent="0.3">
      <c r="A90" s="46"/>
      <c r="B90" s="1"/>
      <c r="C90" s="1"/>
      <c r="D90" s="1"/>
      <c r="E90" s="1"/>
      <c r="F90" s="1"/>
      <c r="G90" s="1"/>
      <c r="H90" s="21"/>
    </row>
    <row r="91" spans="1:10" x14ac:dyDescent="0.3">
      <c r="A91" s="46" t="s">
        <v>79</v>
      </c>
      <c r="B91" s="1"/>
      <c r="C91" s="1"/>
      <c r="D91" s="1"/>
      <c r="E91" s="1"/>
      <c r="F91" s="21"/>
      <c r="G91" s="1"/>
      <c r="H91" s="89">
        <v>0</v>
      </c>
      <c r="J91" s="37"/>
    </row>
    <row r="92" spans="1:10" x14ac:dyDescent="0.3">
      <c r="A92" s="46" t="s">
        <v>80</v>
      </c>
      <c r="B92" s="1"/>
      <c r="C92" s="1"/>
      <c r="D92" s="1"/>
      <c r="E92" s="1"/>
      <c r="F92" s="21"/>
      <c r="G92" s="1"/>
      <c r="H92" s="91">
        <v>845056.42</v>
      </c>
      <c r="J92" s="37"/>
    </row>
    <row r="93" spans="1:10" x14ac:dyDescent="0.3">
      <c r="A93" s="15" t="s">
        <v>81</v>
      </c>
      <c r="B93" s="1"/>
      <c r="C93" s="1"/>
      <c r="D93" s="1"/>
      <c r="E93" s="1"/>
      <c r="F93" s="1"/>
      <c r="G93" s="1"/>
      <c r="H93" s="92">
        <v>611803.69999999995</v>
      </c>
      <c r="J93" s="37"/>
    </row>
    <row r="94" spans="1:10" x14ac:dyDescent="0.3">
      <c r="A94" s="46" t="s">
        <v>82</v>
      </c>
      <c r="B94" s="1"/>
      <c r="C94" s="1"/>
      <c r="D94" s="1"/>
      <c r="E94" s="1"/>
      <c r="F94" s="1"/>
      <c r="G94" s="1"/>
      <c r="H94" s="15"/>
    </row>
    <row r="95" spans="1:10" x14ac:dyDescent="0.3">
      <c r="A95" s="34" t="s">
        <v>83</v>
      </c>
      <c r="B95" s="1"/>
      <c r="C95" s="1"/>
      <c r="D95" s="1"/>
      <c r="E95" s="1"/>
      <c r="F95" s="1"/>
      <c r="G95" s="1"/>
      <c r="H95" s="89">
        <v>1192220.76</v>
      </c>
      <c r="J95" s="37"/>
    </row>
    <row r="96" spans="1:10" x14ac:dyDescent="0.3">
      <c r="A96" s="34" t="s">
        <v>84</v>
      </c>
      <c r="B96" s="1"/>
      <c r="C96" s="1"/>
      <c r="D96" s="1"/>
      <c r="E96" s="1"/>
      <c r="F96" s="1"/>
      <c r="G96" s="1"/>
      <c r="H96" s="89">
        <v>1192220.76</v>
      </c>
      <c r="J96" s="37"/>
    </row>
    <row r="97" spans="1:10" x14ac:dyDescent="0.3">
      <c r="A97" s="34" t="s">
        <v>85</v>
      </c>
      <c r="B97" s="1"/>
      <c r="C97" s="1"/>
      <c r="D97" s="1"/>
      <c r="E97" s="1"/>
      <c r="F97" s="1"/>
      <c r="G97" s="1"/>
      <c r="H97" s="93">
        <v>0</v>
      </c>
      <c r="J97" s="37"/>
    </row>
    <row r="98" spans="1:10" x14ac:dyDescent="0.3">
      <c r="A98" s="34" t="s">
        <v>86</v>
      </c>
      <c r="B98" s="1"/>
      <c r="C98" s="1"/>
      <c r="D98" s="1"/>
      <c r="E98" s="1"/>
      <c r="F98" s="1"/>
      <c r="G98" s="1"/>
      <c r="H98" s="94">
        <v>2649080.88</v>
      </c>
      <c r="I98" s="37"/>
      <c r="J98" s="37"/>
    </row>
    <row r="99" spans="1:10" x14ac:dyDescent="0.3">
      <c r="A99" s="81"/>
      <c r="B99" s="1"/>
      <c r="C99" s="1"/>
      <c r="D99" s="1"/>
      <c r="E99" s="1"/>
      <c r="F99" s="1"/>
      <c r="G99" s="1"/>
      <c r="H99" s="1"/>
    </row>
    <row r="100" spans="1:10" x14ac:dyDescent="0.3">
      <c r="A100" s="46" t="s">
        <v>87</v>
      </c>
      <c r="B100" s="1"/>
      <c r="C100" s="1"/>
      <c r="D100" s="1"/>
      <c r="E100" s="1"/>
      <c r="F100" s="1"/>
      <c r="G100" s="1"/>
      <c r="H100" s="1"/>
    </row>
    <row r="101" spans="1:10" x14ac:dyDescent="0.3">
      <c r="A101" s="95" t="s">
        <v>88</v>
      </c>
      <c r="B101" s="1"/>
      <c r="C101" s="1"/>
      <c r="D101" s="1"/>
      <c r="E101" s="1"/>
      <c r="F101" s="1"/>
      <c r="G101" s="1"/>
      <c r="H101" s="1"/>
    </row>
    <row r="102" spans="1:10" x14ac:dyDescent="0.3">
      <c r="A102" s="96" t="s">
        <v>89</v>
      </c>
      <c r="B102" s="1"/>
      <c r="C102" s="1"/>
      <c r="D102" s="1"/>
      <c r="E102" s="1"/>
      <c r="F102" s="1"/>
      <c r="G102" s="1"/>
      <c r="H102" s="89">
        <v>0</v>
      </c>
      <c r="J102" s="37"/>
    </row>
    <row r="103" spans="1:10" x14ac:dyDescent="0.3">
      <c r="A103" s="96" t="s">
        <v>90</v>
      </c>
      <c r="B103" s="1"/>
      <c r="C103" s="1"/>
      <c r="D103" s="1"/>
      <c r="E103" s="1"/>
      <c r="F103" s="1"/>
      <c r="G103" s="1"/>
      <c r="H103" s="89">
        <v>0</v>
      </c>
      <c r="J103" s="37"/>
    </row>
    <row r="104" spans="1:10" x14ac:dyDescent="0.3">
      <c r="A104" s="96" t="s">
        <v>91</v>
      </c>
      <c r="B104" s="1"/>
      <c r="C104" s="1"/>
      <c r="D104" s="1"/>
      <c r="E104" s="1"/>
      <c r="F104" s="1"/>
      <c r="G104" s="1"/>
      <c r="H104" s="89">
        <v>222974.92</v>
      </c>
      <c r="J104" s="37"/>
    </row>
    <row r="105" spans="1:10" x14ac:dyDescent="0.3">
      <c r="A105" s="96"/>
      <c r="B105" s="1"/>
      <c r="C105" s="1"/>
      <c r="D105" s="1"/>
      <c r="E105" s="1"/>
      <c r="F105" s="1"/>
      <c r="G105" s="1"/>
      <c r="H105" s="89"/>
    </row>
    <row r="106" spans="1:10" x14ac:dyDescent="0.3">
      <c r="A106" s="96" t="s">
        <v>92</v>
      </c>
      <c r="B106" s="1"/>
      <c r="C106" s="1"/>
      <c r="D106" s="1"/>
      <c r="E106" s="1"/>
      <c r="F106" s="1"/>
      <c r="G106" s="1"/>
      <c r="H106" s="89">
        <v>222974.92</v>
      </c>
      <c r="J106" s="37"/>
    </row>
    <row r="107" spans="1:10" x14ac:dyDescent="0.3">
      <c r="A107" s="96" t="s">
        <v>93</v>
      </c>
      <c r="B107" s="1"/>
      <c r="C107" s="1"/>
      <c r="D107" s="1"/>
      <c r="E107" s="1"/>
      <c r="F107" s="1"/>
      <c r="G107" s="1"/>
      <c r="H107" s="97">
        <v>0</v>
      </c>
      <c r="J107" s="37"/>
    </row>
    <row r="108" spans="1:10" x14ac:dyDescent="0.3">
      <c r="A108" s="15"/>
      <c r="B108" s="1"/>
      <c r="C108" s="1"/>
      <c r="D108" s="1"/>
      <c r="E108" s="1"/>
      <c r="F108" s="1"/>
      <c r="G108" s="1"/>
      <c r="H108" s="1"/>
    </row>
    <row r="109" spans="1:10" x14ac:dyDescent="0.3">
      <c r="A109" s="95" t="s">
        <v>94</v>
      </c>
      <c r="B109" s="1"/>
      <c r="C109" s="1"/>
      <c r="D109" s="1"/>
      <c r="E109" s="1"/>
      <c r="F109" s="1"/>
      <c r="G109" s="1"/>
      <c r="H109" s="1"/>
    </row>
    <row r="110" spans="1:10" x14ac:dyDescent="0.3">
      <c r="A110" s="96" t="s">
        <v>95</v>
      </c>
      <c r="B110" s="1"/>
      <c r="C110" s="1"/>
      <c r="D110" s="1"/>
      <c r="E110" s="1"/>
      <c r="F110" s="1"/>
      <c r="G110" s="1"/>
      <c r="H110" s="89">
        <v>0</v>
      </c>
      <c r="J110" s="37"/>
    </row>
    <row r="111" spans="1:10" x14ac:dyDescent="0.3">
      <c r="A111" s="96" t="s">
        <v>96</v>
      </c>
      <c r="B111" s="1"/>
      <c r="C111" s="1"/>
      <c r="D111" s="1"/>
      <c r="E111" s="1"/>
      <c r="F111" s="1"/>
      <c r="G111" s="1"/>
      <c r="H111" s="89">
        <v>0</v>
      </c>
      <c r="J111" s="37"/>
    </row>
    <row r="112" spans="1:10" x14ac:dyDescent="0.3">
      <c r="A112" s="96" t="s">
        <v>97</v>
      </c>
      <c r="B112" s="1"/>
      <c r="C112" s="1"/>
      <c r="D112" s="1"/>
      <c r="E112" s="1"/>
      <c r="F112" s="1"/>
      <c r="G112" s="1"/>
      <c r="H112" s="89">
        <v>1196916.67</v>
      </c>
      <c r="J112" s="37"/>
    </row>
    <row r="113" spans="1:10" x14ac:dyDescent="0.3">
      <c r="A113" s="96"/>
      <c r="B113" s="1"/>
      <c r="C113" s="1"/>
      <c r="D113" s="1"/>
      <c r="E113" s="1"/>
      <c r="F113" s="1"/>
      <c r="G113" s="1"/>
      <c r="H113" s="89"/>
    </row>
    <row r="114" spans="1:10" x14ac:dyDescent="0.3">
      <c r="A114" s="96" t="s">
        <v>98</v>
      </c>
      <c r="B114" s="1"/>
      <c r="C114" s="1"/>
      <c r="D114" s="1"/>
      <c r="E114" s="1"/>
      <c r="F114" s="1"/>
      <c r="G114" s="1"/>
      <c r="H114" s="89">
        <v>1196916.67</v>
      </c>
      <c r="J114" s="37"/>
    </row>
    <row r="115" spans="1:10" x14ac:dyDescent="0.3">
      <c r="A115" s="96" t="s">
        <v>99</v>
      </c>
      <c r="B115" s="1"/>
      <c r="C115" s="1"/>
      <c r="D115" s="1"/>
      <c r="E115" s="1"/>
      <c r="F115" s="1"/>
      <c r="G115" s="1"/>
      <c r="H115" s="97">
        <v>0</v>
      </c>
      <c r="J115" s="37"/>
    </row>
    <row r="116" spans="1:10" x14ac:dyDescent="0.3">
      <c r="A116" s="96"/>
      <c r="B116" s="1"/>
      <c r="C116" s="1"/>
      <c r="D116" s="1"/>
      <c r="E116" s="1"/>
      <c r="F116" s="1"/>
      <c r="G116" s="1"/>
      <c r="H116" s="1"/>
    </row>
    <row r="117" spans="1:10" x14ac:dyDescent="0.3">
      <c r="A117" s="95" t="s">
        <v>100</v>
      </c>
      <c r="B117" s="1"/>
      <c r="C117" s="1"/>
      <c r="D117" s="1"/>
      <c r="E117" s="1"/>
      <c r="F117" s="1"/>
      <c r="G117" s="1"/>
      <c r="H117" s="1"/>
    </row>
    <row r="118" spans="1:10" x14ac:dyDescent="0.3">
      <c r="A118" s="96" t="s">
        <v>101</v>
      </c>
      <c r="B118" s="1"/>
      <c r="C118" s="1"/>
      <c r="D118" s="1"/>
      <c r="E118" s="1"/>
      <c r="F118" s="1"/>
      <c r="G118" s="1"/>
      <c r="H118" s="89">
        <v>0</v>
      </c>
      <c r="J118" s="37"/>
    </row>
    <row r="119" spans="1:10" x14ac:dyDescent="0.3">
      <c r="A119" s="96" t="s">
        <v>102</v>
      </c>
      <c r="B119" s="1"/>
      <c r="C119" s="1"/>
      <c r="D119" s="1"/>
      <c r="E119" s="1"/>
      <c r="F119" s="1"/>
      <c r="G119" s="1"/>
      <c r="H119" s="89">
        <v>0</v>
      </c>
      <c r="J119" s="37"/>
    </row>
    <row r="120" spans="1:10" x14ac:dyDescent="0.3">
      <c r="A120" s="96" t="s">
        <v>103</v>
      </c>
      <c r="B120" s="1"/>
      <c r="C120" s="1"/>
      <c r="D120" s="1"/>
      <c r="E120" s="1"/>
      <c r="F120" s="1"/>
      <c r="G120" s="1"/>
      <c r="H120" s="89">
        <v>0</v>
      </c>
      <c r="J120" s="37"/>
    </row>
    <row r="121" spans="1:10" x14ac:dyDescent="0.3">
      <c r="A121" s="96"/>
      <c r="B121" s="1"/>
      <c r="C121" s="1"/>
      <c r="D121" s="1"/>
      <c r="E121" s="1"/>
      <c r="F121" s="1"/>
      <c r="G121" s="1"/>
      <c r="H121" s="89"/>
    </row>
    <row r="122" spans="1:10" x14ac:dyDescent="0.3">
      <c r="A122" s="96" t="s">
        <v>104</v>
      </c>
      <c r="B122" s="1"/>
      <c r="C122" s="1"/>
      <c r="D122" s="1"/>
      <c r="E122" s="1"/>
      <c r="F122" s="1"/>
      <c r="G122" s="1"/>
      <c r="H122" s="89">
        <v>0</v>
      </c>
      <c r="J122" s="37"/>
    </row>
    <row r="123" spans="1:10" x14ac:dyDescent="0.3">
      <c r="A123" s="96" t="s">
        <v>105</v>
      </c>
      <c r="B123" s="1"/>
      <c r="C123" s="1"/>
      <c r="D123" s="1"/>
      <c r="E123" s="1"/>
      <c r="F123" s="1"/>
      <c r="G123" s="1"/>
      <c r="H123" s="97">
        <v>0</v>
      </c>
      <c r="J123" s="37"/>
    </row>
    <row r="124" spans="1:10" x14ac:dyDescent="0.3">
      <c r="A124" s="96"/>
      <c r="B124" s="1"/>
      <c r="C124" s="1"/>
      <c r="D124" s="1"/>
      <c r="E124" s="1"/>
      <c r="F124" s="1"/>
      <c r="G124" s="1"/>
      <c r="H124" s="1"/>
    </row>
    <row r="125" spans="1:10" x14ac:dyDescent="0.3">
      <c r="A125" s="95" t="s">
        <v>106</v>
      </c>
      <c r="B125" s="1"/>
      <c r="C125" s="1"/>
      <c r="D125" s="1"/>
      <c r="E125" s="1"/>
      <c r="F125" s="1"/>
      <c r="G125" s="1"/>
      <c r="H125" s="31"/>
    </row>
    <row r="126" spans="1:10" x14ac:dyDescent="0.3">
      <c r="A126" s="96" t="s">
        <v>107</v>
      </c>
      <c r="B126" s="1"/>
      <c r="C126" s="1"/>
      <c r="D126" s="1"/>
      <c r="E126" s="1"/>
      <c r="F126" s="1"/>
      <c r="G126" s="1"/>
      <c r="H126" s="89">
        <v>0</v>
      </c>
      <c r="J126" s="37"/>
    </row>
    <row r="127" spans="1:10" x14ac:dyDescent="0.3">
      <c r="A127" s="96" t="s">
        <v>108</v>
      </c>
      <c r="B127" s="1"/>
      <c r="C127" s="1"/>
      <c r="D127" s="1"/>
      <c r="E127" s="1"/>
      <c r="F127" s="1"/>
      <c r="G127" s="1"/>
      <c r="H127" s="89">
        <v>0</v>
      </c>
      <c r="J127" s="37"/>
    </row>
    <row r="128" spans="1:10" x14ac:dyDescent="0.3">
      <c r="A128" s="96" t="s">
        <v>109</v>
      </c>
      <c r="B128" s="1"/>
      <c r="C128" s="1"/>
      <c r="D128" s="1"/>
      <c r="E128" s="1"/>
      <c r="F128" s="1"/>
      <c r="G128" s="1"/>
      <c r="H128" s="89">
        <v>1005100</v>
      </c>
      <c r="J128" s="37"/>
    </row>
    <row r="129" spans="1:10" x14ac:dyDescent="0.3">
      <c r="A129" s="96"/>
      <c r="B129" s="1"/>
      <c r="C129" s="1"/>
      <c r="D129" s="1"/>
      <c r="E129" s="1"/>
      <c r="F129" s="1"/>
      <c r="G129" s="1"/>
      <c r="H129" s="89"/>
    </row>
    <row r="130" spans="1:10" x14ac:dyDescent="0.3">
      <c r="A130" s="96" t="s">
        <v>110</v>
      </c>
      <c r="B130" s="1"/>
      <c r="C130" s="1"/>
      <c r="D130" s="1"/>
      <c r="E130" s="1"/>
      <c r="F130" s="1"/>
      <c r="G130" s="1"/>
      <c r="H130" s="89">
        <v>1005100</v>
      </c>
      <c r="J130" s="37"/>
    </row>
    <row r="131" spans="1:10" x14ac:dyDescent="0.3">
      <c r="A131" s="96" t="s">
        <v>111</v>
      </c>
      <c r="B131" s="1"/>
      <c r="C131" s="1"/>
      <c r="D131" s="1"/>
      <c r="E131" s="1"/>
      <c r="F131" s="1"/>
      <c r="G131" s="1"/>
      <c r="H131" s="97">
        <v>0</v>
      </c>
      <c r="J131" s="37"/>
    </row>
    <row r="132" spans="1:10" x14ac:dyDescent="0.3">
      <c r="A132" s="15"/>
      <c r="B132" s="1"/>
      <c r="C132" s="1"/>
      <c r="D132" s="1"/>
      <c r="E132" s="1"/>
      <c r="F132" s="1"/>
      <c r="G132" s="1"/>
      <c r="H132" s="21" t="s">
        <v>51</v>
      </c>
    </row>
    <row r="133" spans="1:10" x14ac:dyDescent="0.3">
      <c r="A133" s="95" t="s">
        <v>112</v>
      </c>
      <c r="B133" s="1"/>
      <c r="C133" s="1"/>
      <c r="D133" s="1"/>
      <c r="E133" s="1"/>
      <c r="F133" s="1"/>
      <c r="G133" s="1"/>
      <c r="H133" s="1"/>
    </row>
    <row r="134" spans="1:10" x14ac:dyDescent="0.3">
      <c r="A134" s="96" t="s">
        <v>113</v>
      </c>
      <c r="B134" s="1"/>
      <c r="C134" s="1"/>
      <c r="D134" s="1"/>
      <c r="E134" s="1"/>
      <c r="F134" s="1"/>
      <c r="G134" s="1"/>
      <c r="H134" s="89">
        <v>0</v>
      </c>
      <c r="J134" s="37"/>
    </row>
    <row r="135" spans="1:10" x14ac:dyDescent="0.3">
      <c r="A135" s="96" t="s">
        <v>114</v>
      </c>
      <c r="B135" s="1"/>
      <c r="C135" s="1"/>
      <c r="D135" s="1"/>
      <c r="E135" s="1"/>
      <c r="F135" s="1"/>
      <c r="G135" s="1"/>
      <c r="H135" s="89">
        <v>0</v>
      </c>
      <c r="J135" s="37"/>
    </row>
    <row r="136" spans="1:10" x14ac:dyDescent="0.3">
      <c r="A136" s="96" t="s">
        <v>115</v>
      </c>
      <c r="B136" s="1"/>
      <c r="C136" s="1"/>
      <c r="D136" s="1"/>
      <c r="E136" s="1"/>
      <c r="F136" s="1"/>
      <c r="G136" s="1"/>
      <c r="H136" s="89">
        <v>250200</v>
      </c>
      <c r="J136" s="37"/>
    </row>
    <row r="137" spans="1:10" x14ac:dyDescent="0.3">
      <c r="A137" s="96"/>
      <c r="B137" s="1"/>
      <c r="C137" s="1"/>
      <c r="D137" s="1"/>
      <c r="E137" s="1"/>
      <c r="F137" s="1"/>
      <c r="G137" s="1"/>
      <c r="H137" s="89"/>
    </row>
    <row r="138" spans="1:10" x14ac:dyDescent="0.3">
      <c r="A138" s="96" t="s">
        <v>116</v>
      </c>
      <c r="B138" s="1"/>
      <c r="C138" s="1"/>
      <c r="D138" s="1"/>
      <c r="E138" s="1"/>
      <c r="F138" s="1"/>
      <c r="G138" s="1"/>
      <c r="H138" s="89">
        <v>250200</v>
      </c>
      <c r="J138" s="37"/>
    </row>
    <row r="139" spans="1:10" x14ac:dyDescent="0.3">
      <c r="A139" s="96" t="s">
        <v>117</v>
      </c>
      <c r="B139" s="1"/>
      <c r="C139" s="1"/>
      <c r="D139" s="1"/>
      <c r="E139" s="1"/>
      <c r="F139" s="1"/>
      <c r="G139" s="1"/>
      <c r="H139" s="97">
        <v>0</v>
      </c>
      <c r="J139" s="37"/>
    </row>
    <row r="140" spans="1:10" x14ac:dyDescent="0.3">
      <c r="A140" s="95"/>
      <c r="B140" s="1"/>
      <c r="C140" s="1"/>
      <c r="D140" s="1"/>
      <c r="E140" s="1"/>
      <c r="F140" s="1"/>
      <c r="G140" s="1"/>
      <c r="H140" s="1"/>
    </row>
    <row r="141" spans="1:10" x14ac:dyDescent="0.3">
      <c r="A141" s="95" t="s">
        <v>118</v>
      </c>
      <c r="B141" s="1"/>
      <c r="C141" s="1"/>
      <c r="D141" s="1"/>
      <c r="E141" s="1"/>
      <c r="F141" s="1"/>
      <c r="G141" s="1"/>
      <c r="H141" s="1"/>
    </row>
    <row r="142" spans="1:10" x14ac:dyDescent="0.3">
      <c r="A142" s="96" t="s">
        <v>119</v>
      </c>
      <c r="B142" s="1"/>
      <c r="C142" s="1"/>
      <c r="D142" s="1"/>
      <c r="E142" s="1"/>
      <c r="F142" s="1"/>
      <c r="G142" s="1"/>
      <c r="H142" s="31">
        <v>0</v>
      </c>
      <c r="J142" s="37"/>
    </row>
    <row r="143" spans="1:10" x14ac:dyDescent="0.3">
      <c r="A143" s="96" t="s">
        <v>120</v>
      </c>
      <c r="B143" s="1"/>
      <c r="C143" s="1"/>
      <c r="D143" s="1"/>
      <c r="E143" s="1"/>
      <c r="F143" s="1"/>
      <c r="G143" s="1"/>
      <c r="H143" s="31">
        <v>0</v>
      </c>
      <c r="J143" s="37"/>
    </row>
    <row r="144" spans="1:10" x14ac:dyDescent="0.3">
      <c r="A144" s="96" t="s">
        <v>121</v>
      </c>
      <c r="B144" s="1"/>
      <c r="C144" s="1"/>
      <c r="D144" s="1"/>
      <c r="E144" s="1"/>
      <c r="F144" s="1"/>
      <c r="G144" s="1"/>
      <c r="H144" s="31">
        <v>0</v>
      </c>
      <c r="J144" s="37"/>
    </row>
    <row r="145" spans="1:10" x14ac:dyDescent="0.3">
      <c r="A145" s="96"/>
      <c r="B145" s="1"/>
      <c r="C145" s="1"/>
      <c r="D145" s="1"/>
      <c r="E145" s="1"/>
      <c r="F145" s="1"/>
      <c r="G145" s="1"/>
      <c r="H145" s="31"/>
    </row>
    <row r="146" spans="1:10" x14ac:dyDescent="0.3">
      <c r="A146" s="96" t="s">
        <v>122</v>
      </c>
      <c r="B146" s="1"/>
      <c r="C146" s="1"/>
      <c r="D146" s="1"/>
      <c r="E146" s="1"/>
      <c r="F146" s="1"/>
      <c r="G146" s="1"/>
      <c r="H146" s="31">
        <v>0</v>
      </c>
      <c r="J146" s="37"/>
    </row>
    <row r="147" spans="1:10" x14ac:dyDescent="0.3">
      <c r="A147" s="96" t="s">
        <v>123</v>
      </c>
      <c r="B147" s="1"/>
      <c r="C147" s="1"/>
      <c r="D147" s="1"/>
      <c r="E147" s="1"/>
      <c r="F147" s="1"/>
      <c r="G147" s="1"/>
      <c r="H147" s="31">
        <v>0</v>
      </c>
      <c r="J147" s="37"/>
    </row>
    <row r="148" spans="1:10" x14ac:dyDescent="0.3">
      <c r="A148" s="15"/>
      <c r="B148" s="1"/>
      <c r="C148" s="1"/>
      <c r="D148" s="1"/>
      <c r="E148" s="1"/>
      <c r="F148" s="1"/>
      <c r="G148" s="1"/>
      <c r="H148" s="21" t="s">
        <v>51</v>
      </c>
    </row>
    <row r="149" spans="1:10" x14ac:dyDescent="0.3">
      <c r="A149" s="95" t="s">
        <v>124</v>
      </c>
      <c r="B149" s="1"/>
      <c r="C149" s="1"/>
      <c r="D149" s="1"/>
      <c r="E149" s="1"/>
      <c r="F149" s="1"/>
      <c r="G149" s="1"/>
      <c r="H149" s="1"/>
    </row>
    <row r="150" spans="1:10" x14ac:dyDescent="0.3">
      <c r="A150" s="96" t="s">
        <v>125</v>
      </c>
      <c r="B150" s="1"/>
      <c r="C150" s="1"/>
      <c r="D150" s="1"/>
      <c r="E150" s="1"/>
      <c r="F150" s="1"/>
      <c r="G150" s="1"/>
      <c r="H150" s="98">
        <v>2675191.59</v>
      </c>
      <c r="J150" s="37"/>
    </row>
    <row r="151" spans="1:10" x14ac:dyDescent="0.3">
      <c r="A151" s="96" t="s">
        <v>126</v>
      </c>
      <c r="B151" s="1"/>
      <c r="C151" s="1"/>
      <c r="D151" s="1"/>
      <c r="E151" s="1"/>
      <c r="F151" s="1"/>
      <c r="G151" s="1"/>
      <c r="H151" s="94">
        <v>2675191.59</v>
      </c>
      <c r="J151" s="37"/>
    </row>
    <row r="152" spans="1:10" x14ac:dyDescent="0.3">
      <c r="A152" s="96" t="s">
        <v>127</v>
      </c>
      <c r="B152" s="1"/>
      <c r="C152" s="1"/>
      <c r="D152" s="1"/>
      <c r="E152" s="1"/>
      <c r="F152" s="1"/>
      <c r="G152" s="1"/>
      <c r="H152" s="94">
        <v>0</v>
      </c>
      <c r="J152" s="37"/>
    </row>
    <row r="153" spans="1:10" x14ac:dyDescent="0.3">
      <c r="A153" s="96" t="s">
        <v>128</v>
      </c>
      <c r="B153" s="1"/>
      <c r="C153" s="1"/>
      <c r="D153" s="1"/>
      <c r="E153" s="1"/>
      <c r="F153" s="1"/>
      <c r="G153" s="1"/>
      <c r="H153" s="94">
        <v>0</v>
      </c>
      <c r="J153" s="37"/>
    </row>
    <row r="154" spans="1:10" x14ac:dyDescent="0.3">
      <c r="A154" s="15"/>
      <c r="B154" s="1"/>
      <c r="C154" s="1"/>
      <c r="D154" s="1"/>
      <c r="E154" s="1"/>
      <c r="F154" s="1"/>
      <c r="G154" s="1"/>
      <c r="H154" s="1"/>
    </row>
    <row r="155" spans="1:10" x14ac:dyDescent="0.3">
      <c r="A155" s="46" t="s">
        <v>129</v>
      </c>
      <c r="B155" s="1"/>
      <c r="C155" s="1"/>
      <c r="D155" s="1"/>
      <c r="E155" s="1"/>
      <c r="F155" s="21"/>
      <c r="G155" s="1"/>
      <c r="H155" s="21">
        <v>34237175.980000004</v>
      </c>
      <c r="J155" s="37"/>
    </row>
    <row r="156" spans="1:10" x14ac:dyDescent="0.3">
      <c r="A156" s="34"/>
      <c r="B156" s="1"/>
      <c r="C156" s="1"/>
      <c r="D156" s="1"/>
      <c r="E156" s="1"/>
      <c r="F156" s="1"/>
      <c r="G156" s="1"/>
      <c r="H156" s="1"/>
    </row>
    <row r="157" spans="1:10" x14ac:dyDescent="0.3">
      <c r="A157" s="34" t="s">
        <v>130</v>
      </c>
      <c r="B157" s="1"/>
      <c r="C157" s="1"/>
      <c r="D157" s="1"/>
      <c r="E157" s="1"/>
      <c r="F157" s="1"/>
      <c r="G157" s="1"/>
      <c r="H157" s="1"/>
    </row>
    <row r="158" spans="1:10" x14ac:dyDescent="0.3">
      <c r="A158" s="99" t="s">
        <v>131</v>
      </c>
      <c r="B158" s="1"/>
      <c r="C158" s="1"/>
      <c r="D158" s="1"/>
      <c r="E158" s="1"/>
      <c r="F158" s="1"/>
      <c r="G158" s="1"/>
      <c r="H158" s="94">
        <v>27874094.209999897</v>
      </c>
      <c r="J158" s="37"/>
    </row>
    <row r="159" spans="1:10" x14ac:dyDescent="0.3">
      <c r="A159" s="46"/>
      <c r="B159" s="1"/>
      <c r="C159" s="1"/>
      <c r="D159" s="1"/>
      <c r="E159" s="1"/>
      <c r="F159" s="1"/>
      <c r="G159" s="1"/>
      <c r="H159" s="15"/>
    </row>
    <row r="160" spans="1:10" x14ac:dyDescent="0.3">
      <c r="A160" s="34" t="s">
        <v>132</v>
      </c>
      <c r="B160" s="1"/>
      <c r="C160" s="1"/>
      <c r="D160" s="1"/>
      <c r="E160" s="1"/>
      <c r="F160" s="1"/>
      <c r="G160" s="1"/>
      <c r="H160" s="89">
        <v>0</v>
      </c>
      <c r="J160" s="37"/>
    </row>
    <row r="161" spans="1:10" x14ac:dyDescent="0.3">
      <c r="A161" s="34" t="s">
        <v>133</v>
      </c>
      <c r="B161" s="1"/>
      <c r="C161" s="1"/>
      <c r="D161" s="1"/>
      <c r="E161" s="1"/>
      <c r="F161" s="1"/>
      <c r="G161" s="1"/>
      <c r="H161" s="89">
        <v>27874094.209999897</v>
      </c>
      <c r="I161" s="37"/>
      <c r="J161" s="37"/>
    </row>
    <row r="162" spans="1:10" x14ac:dyDescent="0.3">
      <c r="A162" s="34" t="s">
        <v>134</v>
      </c>
      <c r="B162" s="1"/>
      <c r="C162" s="1"/>
      <c r="D162" s="1"/>
      <c r="E162" s="1"/>
      <c r="F162" s="1"/>
      <c r="G162" s="1"/>
      <c r="H162" s="94">
        <v>0</v>
      </c>
      <c r="J162" s="37"/>
    </row>
    <row r="163" spans="1:10" x14ac:dyDescent="0.3">
      <c r="A163" s="34"/>
      <c r="B163" s="1"/>
      <c r="C163" s="1"/>
      <c r="D163" s="1"/>
      <c r="E163" s="1"/>
      <c r="F163" s="1"/>
      <c r="G163" s="1"/>
      <c r="H163" s="21" t="s">
        <v>51</v>
      </c>
    </row>
    <row r="164" spans="1:10" x14ac:dyDescent="0.3">
      <c r="A164" s="34"/>
      <c r="B164" s="1"/>
      <c r="C164" s="1"/>
      <c r="D164" s="1"/>
      <c r="E164" s="1"/>
      <c r="F164" s="1"/>
      <c r="G164" s="1"/>
      <c r="H164" s="21" t="s">
        <v>51</v>
      </c>
    </row>
    <row r="165" spans="1:10" x14ac:dyDescent="0.3">
      <c r="A165" s="46" t="s">
        <v>135</v>
      </c>
      <c r="B165" s="1"/>
      <c r="C165" s="1"/>
      <c r="D165" s="1"/>
      <c r="E165" s="1"/>
      <c r="F165" s="1"/>
      <c r="G165" s="1"/>
      <c r="H165" s="94">
        <v>0</v>
      </c>
      <c r="J165" s="37"/>
    </row>
    <row r="166" spans="1:10" x14ac:dyDescent="0.3">
      <c r="A166" s="46"/>
      <c r="B166" s="1"/>
      <c r="C166" s="1"/>
      <c r="D166" s="1"/>
      <c r="E166" s="1"/>
      <c r="F166" s="1"/>
      <c r="G166" s="1"/>
      <c r="H166" s="15"/>
    </row>
    <row r="167" spans="1:10" x14ac:dyDescent="0.3">
      <c r="A167" s="34" t="s">
        <v>136</v>
      </c>
      <c r="B167" s="1"/>
      <c r="C167" s="1"/>
      <c r="D167" s="1"/>
      <c r="E167" s="1"/>
      <c r="F167" s="1"/>
      <c r="G167" s="1"/>
      <c r="H167" s="89">
        <v>0</v>
      </c>
      <c r="J167" s="37"/>
    </row>
    <row r="168" spans="1:10" x14ac:dyDescent="0.3">
      <c r="A168" s="34" t="s">
        <v>137</v>
      </c>
      <c r="B168" s="1"/>
      <c r="C168" s="1"/>
      <c r="D168" s="1"/>
      <c r="E168" s="1"/>
      <c r="F168" s="1"/>
      <c r="G168" s="1"/>
      <c r="H168" s="94">
        <v>0</v>
      </c>
      <c r="J168" s="37"/>
    </row>
    <row r="169" spans="1:10" x14ac:dyDescent="0.3">
      <c r="A169" s="34" t="s">
        <v>138</v>
      </c>
      <c r="B169" s="1"/>
      <c r="C169" s="1"/>
      <c r="D169" s="1"/>
      <c r="E169" s="1"/>
      <c r="F169" s="1"/>
      <c r="G169" s="1"/>
      <c r="H169" s="94">
        <v>0</v>
      </c>
      <c r="J169" s="37"/>
    </row>
    <row r="170" spans="1:10" x14ac:dyDescent="0.3">
      <c r="A170" s="34"/>
      <c r="B170" s="1"/>
      <c r="C170" s="1"/>
      <c r="D170" s="1"/>
      <c r="E170" s="1"/>
      <c r="F170" s="1"/>
      <c r="G170" s="1"/>
      <c r="H170" s="21" t="s">
        <v>51</v>
      </c>
    </row>
    <row r="171" spans="1:10" x14ac:dyDescent="0.3">
      <c r="A171" s="46" t="s">
        <v>139</v>
      </c>
      <c r="B171" s="1"/>
      <c r="C171" s="1"/>
      <c r="D171" s="1"/>
      <c r="E171" s="1"/>
      <c r="F171" s="21"/>
      <c r="G171" s="1"/>
      <c r="H171" s="94">
        <v>6363081.7699999996</v>
      </c>
      <c r="I171" s="100"/>
      <c r="J171" s="37"/>
    </row>
    <row r="172" spans="1:10" x14ac:dyDescent="0.3">
      <c r="A172" s="89"/>
      <c r="B172" s="31"/>
      <c r="C172" s="31"/>
      <c r="D172" s="31"/>
      <c r="E172" s="31"/>
      <c r="F172" s="31"/>
      <c r="G172" s="1"/>
      <c r="H172" s="31"/>
    </row>
    <row r="173" spans="1:10" x14ac:dyDescent="0.3">
      <c r="A173" s="81"/>
      <c r="B173" s="1"/>
      <c r="C173" s="2"/>
      <c r="D173" s="3"/>
      <c r="E173" s="1"/>
      <c r="F173" s="1"/>
      <c r="G173" s="1"/>
      <c r="H173" s="1"/>
    </row>
    <row r="174" spans="1:10" x14ac:dyDescent="0.3">
      <c r="A174" s="81"/>
      <c r="B174" s="1"/>
      <c r="C174" s="2"/>
      <c r="D174" s="3"/>
      <c r="E174" s="1"/>
      <c r="F174" s="1"/>
      <c r="G174" s="1"/>
      <c r="H174" s="1"/>
    </row>
    <row r="175" spans="1:10" x14ac:dyDescent="0.3">
      <c r="A175" s="81"/>
      <c r="B175" s="1"/>
      <c r="C175" s="2"/>
      <c r="D175" s="3"/>
      <c r="E175" s="1"/>
      <c r="F175" s="1"/>
      <c r="G175" s="1"/>
      <c r="H175" s="1"/>
    </row>
    <row r="176" spans="1:10" x14ac:dyDescent="0.3">
      <c r="A176" s="81"/>
      <c r="B176" s="1"/>
      <c r="C176" s="2"/>
      <c r="D176" s="3"/>
      <c r="E176" s="1"/>
      <c r="F176" s="1"/>
      <c r="G176" s="1"/>
      <c r="H176" s="1"/>
    </row>
    <row r="177" spans="1:10" x14ac:dyDescent="0.3">
      <c r="A177" s="15" t="s">
        <v>140</v>
      </c>
      <c r="B177" s="1"/>
      <c r="C177" s="2"/>
      <c r="D177" s="3"/>
      <c r="E177" s="1"/>
      <c r="F177" s="1"/>
      <c r="G177" s="1"/>
      <c r="H177" s="1"/>
    </row>
    <row r="178" spans="1:10" x14ac:dyDescent="0.3">
      <c r="A178" s="15"/>
      <c r="B178" s="1"/>
      <c r="C178" s="2"/>
      <c r="D178" s="3"/>
      <c r="E178" s="1"/>
      <c r="F178" s="1"/>
      <c r="G178" s="1"/>
      <c r="H178" s="1"/>
    </row>
    <row r="179" spans="1:10" x14ac:dyDescent="0.3">
      <c r="A179" s="46" t="s">
        <v>141</v>
      </c>
      <c r="B179" s="1"/>
      <c r="C179" s="2"/>
      <c r="D179" s="3"/>
      <c r="E179" s="1"/>
      <c r="F179" s="1"/>
      <c r="G179" s="1" t="s">
        <v>51</v>
      </c>
      <c r="H179" s="94">
        <v>7530137.7000000002</v>
      </c>
      <c r="J179" s="37"/>
    </row>
    <row r="180" spans="1:10" x14ac:dyDescent="0.3">
      <c r="A180" s="46" t="s">
        <v>142</v>
      </c>
      <c r="B180" s="1"/>
      <c r="C180" s="2"/>
      <c r="D180" s="3"/>
      <c r="E180" s="1"/>
      <c r="F180" s="1"/>
      <c r="G180" s="1"/>
      <c r="H180" s="89">
        <v>7530137.7000000002</v>
      </c>
      <c r="J180" s="37"/>
    </row>
    <row r="181" spans="1:10" x14ac:dyDescent="0.3">
      <c r="A181" s="46" t="s">
        <v>143</v>
      </c>
      <c r="B181" s="1"/>
      <c r="C181" s="2"/>
      <c r="D181" s="3"/>
      <c r="E181" s="1"/>
      <c r="F181" s="1"/>
      <c r="G181" s="1"/>
      <c r="H181" s="76">
        <v>7530137.7000000002</v>
      </c>
      <c r="J181" s="37"/>
    </row>
    <row r="182" spans="1:10" x14ac:dyDescent="0.3">
      <c r="A182" s="46" t="s">
        <v>144</v>
      </c>
      <c r="B182" s="1"/>
      <c r="C182" s="2"/>
      <c r="D182" s="3"/>
      <c r="E182" s="1"/>
      <c r="F182" s="1"/>
      <c r="G182" s="1"/>
      <c r="H182" s="94">
        <v>0</v>
      </c>
      <c r="J182" s="37"/>
    </row>
    <row r="183" spans="1:10" x14ac:dyDescent="0.3">
      <c r="A183" s="46" t="s">
        <v>145</v>
      </c>
      <c r="B183" s="1"/>
      <c r="C183" s="2"/>
      <c r="D183" s="3"/>
      <c r="E183" s="1"/>
      <c r="F183" s="1"/>
      <c r="G183" s="1"/>
      <c r="H183" s="91">
        <v>0</v>
      </c>
      <c r="J183" s="37"/>
    </row>
    <row r="184" spans="1:10" x14ac:dyDescent="0.3">
      <c r="A184" s="46" t="s">
        <v>146</v>
      </c>
      <c r="B184" s="1"/>
      <c r="C184" s="2"/>
      <c r="D184" s="3"/>
      <c r="E184" s="1"/>
      <c r="F184" s="1"/>
      <c r="G184" s="1"/>
      <c r="H184" s="89">
        <v>7530137.7000000002</v>
      </c>
      <c r="J184" s="37"/>
    </row>
    <row r="185" spans="1:10" x14ac:dyDescent="0.3">
      <c r="A185" s="46" t="s">
        <v>147</v>
      </c>
      <c r="B185" s="1"/>
      <c r="C185" s="2"/>
      <c r="D185" s="3"/>
      <c r="E185" s="1"/>
      <c r="F185" s="1"/>
      <c r="G185" s="1"/>
      <c r="H185" s="91">
        <v>0</v>
      </c>
      <c r="J185" s="37"/>
    </row>
    <row r="186" spans="1:10" x14ac:dyDescent="0.3">
      <c r="A186" s="46" t="s">
        <v>148</v>
      </c>
      <c r="B186" s="1"/>
      <c r="C186" s="2"/>
      <c r="D186" s="3"/>
      <c r="E186" s="1"/>
      <c r="F186" s="21"/>
      <c r="G186" s="1"/>
      <c r="H186" s="89">
        <v>6363081.7700000033</v>
      </c>
      <c r="J186" s="37"/>
    </row>
    <row r="187" spans="1:10" x14ac:dyDescent="0.3">
      <c r="A187" s="46" t="s">
        <v>149</v>
      </c>
      <c r="B187" s="1"/>
      <c r="C187" s="2"/>
      <c r="D187" s="3"/>
      <c r="E187" s="1"/>
      <c r="F187" s="21"/>
      <c r="G187" s="1"/>
      <c r="H187" s="94">
        <v>13893219.470000003</v>
      </c>
      <c r="J187" s="37"/>
    </row>
    <row r="188" spans="1:10" x14ac:dyDescent="0.3">
      <c r="A188" s="46" t="s">
        <v>150</v>
      </c>
      <c r="B188" s="1"/>
      <c r="C188" s="2"/>
      <c r="D188" s="3"/>
      <c r="E188" s="1"/>
      <c r="F188" s="21"/>
      <c r="G188" s="1"/>
      <c r="H188" s="94">
        <v>6363081.7699999949</v>
      </c>
      <c r="J188" s="37"/>
    </row>
    <row r="189" spans="1:10" x14ac:dyDescent="0.3">
      <c r="A189" s="46" t="s">
        <v>151</v>
      </c>
      <c r="B189" s="1"/>
      <c r="C189" s="2"/>
      <c r="D189" s="3"/>
      <c r="E189" s="1"/>
      <c r="F189" s="21"/>
      <c r="G189" s="1"/>
      <c r="H189" s="94">
        <v>7530137.7000000076</v>
      </c>
      <c r="J189" s="37"/>
    </row>
    <row r="190" spans="1:10" x14ac:dyDescent="0.3">
      <c r="A190" s="15"/>
      <c r="B190" s="1"/>
      <c r="C190" s="2"/>
      <c r="D190" s="3"/>
      <c r="E190" s="1"/>
      <c r="F190" s="1"/>
      <c r="G190" s="1"/>
      <c r="H190" s="1"/>
    </row>
    <row r="191" spans="1:10" x14ac:dyDescent="0.3">
      <c r="A191" s="15" t="s">
        <v>152</v>
      </c>
      <c r="B191" s="1"/>
      <c r="C191" s="2"/>
      <c r="D191" s="3"/>
      <c r="E191" s="1"/>
      <c r="F191" s="1"/>
      <c r="G191" s="21"/>
      <c r="H191" s="1"/>
    </row>
    <row r="192" spans="1:10" x14ac:dyDescent="0.3">
      <c r="A192" s="15"/>
      <c r="B192" s="1"/>
      <c r="C192" s="2"/>
      <c r="D192" s="3"/>
      <c r="E192" s="1"/>
      <c r="F192" s="1"/>
      <c r="G192" s="1"/>
      <c r="H192" s="1"/>
    </row>
    <row r="193" spans="1:10" ht="14.5" x14ac:dyDescent="0.35">
      <c r="A193" s="46" t="s">
        <v>153</v>
      </c>
      <c r="B193" s="1"/>
      <c r="C193" s="2"/>
      <c r="D193" s="3"/>
      <c r="E193" s="1"/>
      <c r="F193" s="1"/>
      <c r="G193" s="1"/>
      <c r="H193" s="101">
        <v>20.95</v>
      </c>
      <c r="J193" s="48"/>
    </row>
    <row r="194" spans="1:10" ht="16.5" x14ac:dyDescent="0.35">
      <c r="A194" s="15" t="s">
        <v>154</v>
      </c>
      <c r="B194" s="1"/>
      <c r="C194" s="2"/>
      <c r="D194" s="3"/>
      <c r="E194" s="1"/>
      <c r="F194" s="1"/>
      <c r="H194" s="102">
        <v>0.62213209510176082</v>
      </c>
      <c r="I194" s="103"/>
      <c r="J194" s="48"/>
    </row>
    <row r="195" spans="1:10" ht="16.5" x14ac:dyDescent="0.35">
      <c r="A195" s="15" t="s">
        <v>155</v>
      </c>
      <c r="B195" s="1"/>
      <c r="C195" s="2"/>
      <c r="D195" s="3"/>
      <c r="E195" s="1"/>
      <c r="F195" s="1"/>
      <c r="H195" s="102">
        <v>0.50809443158352019</v>
      </c>
      <c r="I195" s="103"/>
      <c r="J195" s="48"/>
    </row>
    <row r="196" spans="1:10" x14ac:dyDescent="0.3">
      <c r="A196" s="15"/>
      <c r="B196" s="1"/>
      <c r="C196" s="2"/>
      <c r="D196" s="3"/>
      <c r="E196" s="1"/>
      <c r="F196" s="1"/>
      <c r="H196" s="104"/>
    </row>
    <row r="197" spans="1:10" x14ac:dyDescent="0.3">
      <c r="A197" s="15"/>
      <c r="B197" s="1"/>
      <c r="C197" s="2"/>
      <c r="D197" s="3"/>
      <c r="E197" s="1"/>
      <c r="F197" s="1"/>
      <c r="G197" s="105" t="s">
        <v>156</v>
      </c>
      <c r="H197" s="105" t="s">
        <v>157</v>
      </c>
    </row>
    <row r="198" spans="1:10" x14ac:dyDescent="0.3">
      <c r="A198" s="46" t="s">
        <v>158</v>
      </c>
      <c r="B198" s="1"/>
      <c r="C198" s="2"/>
      <c r="D198" s="3"/>
      <c r="E198" s="21"/>
      <c r="F198" s="1"/>
      <c r="G198" s="101">
        <v>2571438.92</v>
      </c>
      <c r="H198" s="1"/>
    </row>
    <row r="199" spans="1:10" x14ac:dyDescent="0.3">
      <c r="A199" s="46" t="s">
        <v>159</v>
      </c>
      <c r="B199" s="1"/>
      <c r="C199" s="2"/>
      <c r="D199" s="3"/>
      <c r="E199" s="21"/>
      <c r="F199" s="1"/>
      <c r="G199" s="94">
        <v>2786677.62</v>
      </c>
      <c r="H199" s="106">
        <v>148</v>
      </c>
    </row>
    <row r="200" spans="1:10" x14ac:dyDescent="0.3">
      <c r="A200" s="46" t="s">
        <v>160</v>
      </c>
      <c r="B200" s="1"/>
      <c r="C200" s="2"/>
      <c r="D200" s="3"/>
      <c r="E200" s="21"/>
      <c r="F200" s="1"/>
      <c r="G200" s="94">
        <v>-215238.70000000019</v>
      </c>
      <c r="H200" s="1"/>
    </row>
    <row r="201" spans="1:10" x14ac:dyDescent="0.3">
      <c r="A201" s="46" t="s">
        <v>161</v>
      </c>
      <c r="B201" s="1"/>
      <c r="C201" s="2"/>
      <c r="D201" s="3"/>
      <c r="E201" s="21"/>
      <c r="F201" s="1"/>
      <c r="G201" s="94">
        <v>1430664917.6199999</v>
      </c>
      <c r="H201" s="1"/>
    </row>
    <row r="202" spans="1:10" x14ac:dyDescent="0.3">
      <c r="A202" s="46" t="s">
        <v>162</v>
      </c>
      <c r="B202" s="1"/>
      <c r="C202" s="2"/>
      <c r="D202" s="3"/>
      <c r="E202" s="21"/>
      <c r="F202" s="1"/>
      <c r="G202" s="107"/>
      <c r="H202" s="1"/>
    </row>
    <row r="203" spans="1:10" x14ac:dyDescent="0.3">
      <c r="A203" s="46" t="s">
        <v>163</v>
      </c>
      <c r="B203" s="1"/>
      <c r="C203" s="2"/>
      <c r="D203" s="3"/>
      <c r="E203" s="21"/>
      <c r="F203" s="1"/>
      <c r="G203" s="107">
        <v>-1.5044661915528281E-4</v>
      </c>
      <c r="H203" s="1"/>
    </row>
    <row r="204" spans="1:10" x14ac:dyDescent="0.3">
      <c r="A204" s="46" t="s">
        <v>164</v>
      </c>
      <c r="B204" s="1"/>
      <c r="C204" s="2"/>
      <c r="D204" s="3"/>
      <c r="E204" s="21"/>
      <c r="F204" s="1"/>
      <c r="G204" s="108">
        <v>9.3541299999999998E-5</v>
      </c>
      <c r="H204" s="1"/>
    </row>
    <row r="205" spans="1:10" x14ac:dyDescent="0.3">
      <c r="A205" s="46" t="s">
        <v>165</v>
      </c>
      <c r="B205" s="1"/>
      <c r="C205" s="2"/>
      <c r="D205" s="3"/>
      <c r="E205" s="21"/>
      <c r="F205" s="1"/>
      <c r="G205" s="108">
        <v>-1.49326E-5</v>
      </c>
      <c r="H205" s="1"/>
    </row>
    <row r="206" spans="1:10" x14ac:dyDescent="0.3">
      <c r="A206" s="46" t="s">
        <v>166</v>
      </c>
      <c r="B206" s="1"/>
      <c r="C206" s="2"/>
      <c r="D206" s="3"/>
      <c r="E206" s="21"/>
      <c r="F206" s="1"/>
      <c r="G206" s="108">
        <v>-2.61459E-5</v>
      </c>
      <c r="H206" s="1"/>
    </row>
    <row r="207" spans="1:10" x14ac:dyDescent="0.3">
      <c r="A207" s="46"/>
      <c r="B207" s="1"/>
      <c r="C207" s="2"/>
      <c r="D207" s="3"/>
      <c r="E207" s="21"/>
      <c r="F207" s="1"/>
      <c r="G207" s="107"/>
      <c r="H207" s="1"/>
    </row>
    <row r="208" spans="1:10" x14ac:dyDescent="0.3">
      <c r="A208" s="15" t="s">
        <v>167</v>
      </c>
      <c r="B208" s="1"/>
      <c r="C208" s="2"/>
      <c r="D208" s="3"/>
      <c r="E208" s="21"/>
      <c r="F208" s="1"/>
      <c r="G208" s="107">
        <v>9.3284788123869196E-5</v>
      </c>
      <c r="H208" s="76">
        <v>140489.46000000028</v>
      </c>
      <c r="I208" s="37"/>
      <c r="J208" s="37"/>
    </row>
    <row r="209" spans="1:8" x14ac:dyDescent="0.3">
      <c r="A209" s="46"/>
      <c r="B209" s="1"/>
      <c r="C209" s="2"/>
      <c r="D209" s="3"/>
      <c r="E209" s="1"/>
      <c r="F209" s="1"/>
      <c r="G209" s="1"/>
      <c r="H209" s="1"/>
    </row>
    <row r="210" spans="1:8" x14ac:dyDescent="0.3">
      <c r="A210" s="46" t="s">
        <v>168</v>
      </c>
      <c r="B210" s="1"/>
      <c r="C210" s="2"/>
      <c r="D210" s="3"/>
      <c r="E210" s="1"/>
      <c r="F210" s="109" t="s">
        <v>169</v>
      </c>
      <c r="G210" s="110" t="s">
        <v>170</v>
      </c>
      <c r="H210" s="110" t="s">
        <v>62</v>
      </c>
    </row>
    <row r="211" spans="1:8" x14ac:dyDescent="0.3">
      <c r="A211" s="34" t="s">
        <v>171</v>
      </c>
      <c r="B211" s="1"/>
      <c r="C211" s="2"/>
      <c r="D211" s="3"/>
      <c r="E211" s="1"/>
      <c r="F211" s="111">
        <v>4.2835767652672392E-3</v>
      </c>
      <c r="G211" s="101">
        <v>6128363</v>
      </c>
      <c r="H211" s="112">
        <v>301</v>
      </c>
    </row>
    <row r="212" spans="1:8" x14ac:dyDescent="0.3">
      <c r="A212" s="34" t="s">
        <v>172</v>
      </c>
      <c r="B212" s="1"/>
      <c r="C212" s="2"/>
      <c r="D212" s="3"/>
      <c r="E212" s="1"/>
      <c r="F212" s="111">
        <v>7.712258310181517E-4</v>
      </c>
      <c r="G212" s="101">
        <v>1103365.74</v>
      </c>
      <c r="H212" s="112">
        <v>57</v>
      </c>
    </row>
    <row r="213" spans="1:8" x14ac:dyDescent="0.3">
      <c r="A213" s="34" t="s">
        <v>173</v>
      </c>
      <c r="B213" s="1"/>
      <c r="C213" s="2"/>
      <c r="D213" s="3"/>
      <c r="E213" s="1"/>
      <c r="F213" s="111">
        <v>3.2897585185982092E-4</v>
      </c>
      <c r="G213" s="113">
        <v>470654.21</v>
      </c>
      <c r="H213" s="114">
        <v>24</v>
      </c>
    </row>
    <row r="214" spans="1:8" x14ac:dyDescent="0.3">
      <c r="A214" s="34" t="s">
        <v>174</v>
      </c>
      <c r="B214" s="1"/>
      <c r="C214" s="2"/>
      <c r="D214" s="3"/>
      <c r="E214" s="1"/>
      <c r="F214" s="111">
        <v>1.0359693466626743E-5</v>
      </c>
      <c r="G214" s="115">
        <v>14821.25</v>
      </c>
      <c r="H214" s="116">
        <v>1</v>
      </c>
    </row>
    <row r="215" spans="1:8" x14ac:dyDescent="0.3">
      <c r="A215" s="46" t="s">
        <v>175</v>
      </c>
      <c r="B215" s="1"/>
      <c r="C215" s="2"/>
      <c r="D215" s="3"/>
      <c r="E215" s="1"/>
      <c r="F215" s="111">
        <v>5.3837784481452116E-3</v>
      </c>
      <c r="G215" s="98">
        <v>7717204.2000000002</v>
      </c>
      <c r="H215" s="117">
        <v>383</v>
      </c>
    </row>
    <row r="216" spans="1:8" x14ac:dyDescent="0.3">
      <c r="A216" s="46"/>
      <c r="B216" s="1"/>
      <c r="C216" s="2"/>
      <c r="D216" s="3"/>
      <c r="E216" s="1"/>
      <c r="F216" s="1"/>
      <c r="G216" s="98"/>
      <c r="H216" s="118"/>
    </row>
    <row r="217" spans="1:8" x14ac:dyDescent="0.3">
      <c r="A217" s="46" t="s">
        <v>176</v>
      </c>
      <c r="B217" s="1"/>
      <c r="C217" s="2"/>
      <c r="D217" s="3"/>
      <c r="E217" s="1"/>
      <c r="F217" s="1"/>
      <c r="G217" s="119" t="s">
        <v>170</v>
      </c>
      <c r="H217" s="119" t="s">
        <v>62</v>
      </c>
    </row>
    <row r="218" spans="1:8" x14ac:dyDescent="0.3">
      <c r="A218" s="46" t="s">
        <v>163</v>
      </c>
      <c r="B218" s="1"/>
      <c r="C218" s="2"/>
      <c r="D218" s="3"/>
      <c r="E218" s="1"/>
      <c r="F218" s="1"/>
      <c r="G218" s="120">
        <v>1.1105613763445993E-3</v>
      </c>
      <c r="H218" s="121">
        <v>1.1166793768384357E-3</v>
      </c>
    </row>
    <row r="219" spans="1:8" x14ac:dyDescent="0.3">
      <c r="A219" s="46" t="s">
        <v>164</v>
      </c>
      <c r="B219" s="1"/>
      <c r="C219" s="2"/>
      <c r="D219" s="3"/>
      <c r="E219" s="1"/>
      <c r="F219" s="1"/>
      <c r="G219" s="120">
        <v>9.394138E-4</v>
      </c>
      <c r="H219" s="120">
        <v>9.2147159999999997E-4</v>
      </c>
    </row>
    <row r="220" spans="1:8" x14ac:dyDescent="0.3">
      <c r="A220" s="46" t="s">
        <v>165</v>
      </c>
      <c r="B220" s="1"/>
      <c r="C220" s="2"/>
      <c r="D220" s="3"/>
      <c r="E220" s="1"/>
      <c r="F220" s="1"/>
      <c r="G220" s="120">
        <v>5.0550080000000004E-4</v>
      </c>
      <c r="H220" s="120">
        <v>5.3951260000000001E-4</v>
      </c>
    </row>
    <row r="221" spans="1:8" x14ac:dyDescent="0.3">
      <c r="A221" s="46" t="s">
        <v>166</v>
      </c>
      <c r="B221" s="1"/>
      <c r="C221" s="2"/>
      <c r="D221" s="3"/>
      <c r="E221" s="1"/>
      <c r="F221" s="1"/>
      <c r="G221" s="120">
        <v>0</v>
      </c>
      <c r="H221" s="120">
        <v>0</v>
      </c>
    </row>
    <row r="222" spans="1:8" x14ac:dyDescent="0.3">
      <c r="A222" s="46"/>
      <c r="B222" s="1"/>
      <c r="C222" s="2"/>
      <c r="D222" s="3"/>
      <c r="E222" s="1"/>
      <c r="F222" s="1"/>
      <c r="G222" s="122"/>
      <c r="H222" s="120"/>
    </row>
    <row r="223" spans="1:8" x14ac:dyDescent="0.3">
      <c r="A223" s="123" t="s">
        <v>177</v>
      </c>
      <c r="B223" s="1"/>
      <c r="C223" s="2"/>
      <c r="D223" s="3"/>
      <c r="E223" s="1"/>
      <c r="F223" s="1"/>
      <c r="G223" s="124">
        <v>1967973.42</v>
      </c>
      <c r="H223" s="120"/>
    </row>
    <row r="224" spans="1:8" x14ac:dyDescent="0.3">
      <c r="A224" s="123" t="s">
        <v>178</v>
      </c>
      <c r="B224" s="1"/>
      <c r="C224" s="2"/>
      <c r="D224" s="3"/>
      <c r="E224" s="1"/>
      <c r="F224" s="1"/>
      <c r="G224" s="122">
        <v>1.3755655819629982E-3</v>
      </c>
      <c r="H224" s="120"/>
    </row>
    <row r="225" spans="1:10" x14ac:dyDescent="0.3">
      <c r="A225" s="123" t="s">
        <v>179</v>
      </c>
      <c r="B225" s="1"/>
      <c r="C225" s="2"/>
      <c r="D225" s="3"/>
      <c r="E225" s="1"/>
      <c r="F225" s="1"/>
      <c r="G225" s="122">
        <v>4.3999999999999997E-2</v>
      </c>
      <c r="H225" s="120"/>
    </row>
    <row r="226" spans="1:10" x14ac:dyDescent="0.3">
      <c r="A226" s="123" t="s">
        <v>180</v>
      </c>
      <c r="B226" s="1"/>
      <c r="C226" s="2"/>
      <c r="D226" s="3"/>
      <c r="E226" s="1"/>
      <c r="F226" s="1"/>
      <c r="G226" s="125" t="s">
        <v>232</v>
      </c>
      <c r="H226" s="120"/>
    </row>
    <row r="227" spans="1:10" x14ac:dyDescent="0.3">
      <c r="A227" s="46"/>
      <c r="B227" s="1"/>
      <c r="C227" s="2"/>
      <c r="D227" s="3"/>
      <c r="E227" s="1"/>
      <c r="F227" s="1"/>
      <c r="G227" s="120"/>
      <c r="H227" s="1"/>
      <c r="I227" s="37"/>
    </row>
    <row r="228" spans="1:10" x14ac:dyDescent="0.3">
      <c r="A228" s="15" t="s">
        <v>181</v>
      </c>
      <c r="B228" s="1"/>
      <c r="C228" s="2"/>
      <c r="D228" s="3"/>
      <c r="E228" s="1"/>
      <c r="F228" s="1"/>
      <c r="G228" s="105" t="s">
        <v>156</v>
      </c>
      <c r="H228" s="105" t="s">
        <v>157</v>
      </c>
    </row>
    <row r="229" spans="1:10" x14ac:dyDescent="0.3">
      <c r="A229" s="15" t="s">
        <v>182</v>
      </c>
      <c r="B229" s="1"/>
      <c r="C229" s="2"/>
      <c r="D229" s="3"/>
      <c r="E229" s="21"/>
      <c r="F229" s="1"/>
      <c r="G229" s="101">
        <v>1330993</v>
      </c>
      <c r="H229" s="126">
        <v>83</v>
      </c>
    </row>
    <row r="230" spans="1:10" x14ac:dyDescent="0.3">
      <c r="A230" s="15" t="s">
        <v>183</v>
      </c>
      <c r="B230" s="1"/>
      <c r="C230" s="2"/>
      <c r="D230" s="3"/>
      <c r="E230" s="21"/>
      <c r="F230" s="1"/>
      <c r="G230" s="115">
        <v>1439505.84</v>
      </c>
      <c r="H230" s="126">
        <v>83</v>
      </c>
    </row>
    <row r="231" spans="1:10" x14ac:dyDescent="0.3">
      <c r="A231" s="15" t="s">
        <v>184</v>
      </c>
      <c r="B231" s="1"/>
      <c r="C231" s="2"/>
      <c r="D231" s="3"/>
      <c r="E231" s="21"/>
      <c r="F231" s="1"/>
      <c r="G231" s="94">
        <v>-108512.84000000008</v>
      </c>
      <c r="H231" s="62"/>
    </row>
    <row r="232" spans="1:10" x14ac:dyDescent="0.3">
      <c r="A232" s="15"/>
      <c r="B232" s="1"/>
      <c r="C232" s="2"/>
      <c r="D232" s="3"/>
      <c r="E232" s="1"/>
      <c r="F232" s="1"/>
      <c r="G232" s="127"/>
    </row>
    <row r="233" spans="1:10" x14ac:dyDescent="0.3">
      <c r="A233" s="15" t="s">
        <v>185</v>
      </c>
      <c r="B233" s="1"/>
      <c r="C233" s="2"/>
      <c r="D233" s="3"/>
      <c r="E233" s="1"/>
      <c r="F233" s="21"/>
      <c r="G233" s="110" t="s">
        <v>156</v>
      </c>
      <c r="H233" s="105" t="s">
        <v>157</v>
      </c>
    </row>
    <row r="234" spans="1:10" x14ac:dyDescent="0.3">
      <c r="A234" s="15" t="s">
        <v>186</v>
      </c>
      <c r="B234" s="1"/>
      <c r="C234" s="2"/>
      <c r="D234" s="3"/>
      <c r="E234" s="21"/>
      <c r="F234" s="1"/>
      <c r="G234" s="76">
        <v>4177238.17</v>
      </c>
      <c r="H234" s="128">
        <v>244</v>
      </c>
      <c r="I234" s="37" t="s">
        <v>51</v>
      </c>
    </row>
    <row r="235" spans="1:10" x14ac:dyDescent="0.3">
      <c r="A235" s="15" t="s">
        <v>187</v>
      </c>
      <c r="B235" s="1"/>
      <c r="C235" s="2"/>
      <c r="D235" s="3"/>
      <c r="E235" s="21"/>
      <c r="F235" s="21"/>
      <c r="G235" s="76">
        <v>4475457.45</v>
      </c>
      <c r="H235" s="69">
        <v>244</v>
      </c>
      <c r="I235" s="37" t="s">
        <v>51</v>
      </c>
    </row>
    <row r="236" spans="1:10" ht="14.5" thickBot="1" x14ac:dyDescent="0.35">
      <c r="A236" s="15" t="s">
        <v>188</v>
      </c>
      <c r="B236" s="1"/>
      <c r="C236" s="2"/>
      <c r="D236" s="3"/>
      <c r="E236" s="21"/>
      <c r="F236" s="1"/>
      <c r="G236" s="129">
        <v>-298219.28000000026</v>
      </c>
    </row>
    <row r="237" spans="1:10" ht="14.5" thickTop="1" x14ac:dyDescent="0.3">
      <c r="A237" s="15"/>
      <c r="B237" s="1"/>
      <c r="C237" s="2"/>
      <c r="D237" s="3"/>
      <c r="E237" s="1"/>
      <c r="F237" s="1"/>
      <c r="G237" s="1"/>
      <c r="H237" s="1"/>
    </row>
    <row r="238" spans="1:10" x14ac:dyDescent="0.3">
      <c r="A238" s="15" t="s">
        <v>189</v>
      </c>
      <c r="B238" s="1"/>
      <c r="C238" s="2"/>
      <c r="D238" s="3"/>
      <c r="E238" s="1"/>
      <c r="F238" s="1"/>
      <c r="G238" s="1" t="s">
        <v>51</v>
      </c>
      <c r="H238" s="1"/>
    </row>
    <row r="239" spans="1:10" x14ac:dyDescent="0.3">
      <c r="A239" s="15"/>
      <c r="B239" s="1"/>
      <c r="C239" s="2"/>
      <c r="D239" s="3"/>
      <c r="E239" s="1"/>
      <c r="F239" s="1"/>
      <c r="G239" s="1"/>
      <c r="H239" s="1"/>
    </row>
    <row r="240" spans="1:10" x14ac:dyDescent="0.3">
      <c r="A240" s="15" t="s">
        <v>190</v>
      </c>
      <c r="B240" s="1"/>
      <c r="C240" s="2"/>
      <c r="D240" s="3"/>
      <c r="E240" s="1"/>
      <c r="F240" s="1"/>
      <c r="G240" s="1"/>
      <c r="H240" s="76">
        <v>1036992.17</v>
      </c>
      <c r="I240" s="130"/>
      <c r="J240" s="59"/>
    </row>
    <row r="241" spans="1:10" x14ac:dyDescent="0.3">
      <c r="A241" s="15" t="s">
        <v>191</v>
      </c>
      <c r="B241" s="1"/>
      <c r="C241" s="2"/>
      <c r="D241" s="3"/>
      <c r="E241" s="1"/>
      <c r="F241" s="1"/>
      <c r="G241" s="1"/>
      <c r="H241" s="94">
        <v>611803.69999999995</v>
      </c>
      <c r="I241" s="37"/>
      <c r="J241" s="59"/>
    </row>
    <row r="242" spans="1:10" x14ac:dyDescent="0.3">
      <c r="A242" s="15" t="s">
        <v>192</v>
      </c>
      <c r="B242" s="1"/>
      <c r="C242" s="2"/>
      <c r="D242" s="3"/>
      <c r="E242" s="1"/>
      <c r="F242" s="1"/>
      <c r="G242" s="1"/>
      <c r="H242" s="93">
        <v>1137148.74</v>
      </c>
      <c r="J242" s="59"/>
    </row>
    <row r="243" spans="1:10" ht="14.5" thickBot="1" x14ac:dyDescent="0.35">
      <c r="A243" s="15" t="s">
        <v>193</v>
      </c>
      <c r="B243" s="1"/>
      <c r="C243" s="2"/>
      <c r="D243" s="3"/>
      <c r="E243" s="1"/>
      <c r="F243" s="1"/>
      <c r="G243" s="1"/>
      <c r="H243" s="129">
        <v>1562337.21</v>
      </c>
      <c r="I243" s="97"/>
      <c r="J243" s="59"/>
    </row>
    <row r="244" spans="1:10" ht="14.5" thickTop="1" x14ac:dyDescent="0.3">
      <c r="A244" s="15"/>
      <c r="B244" s="1"/>
      <c r="C244" s="2"/>
      <c r="D244" s="3"/>
      <c r="E244" s="1"/>
      <c r="F244" s="1"/>
      <c r="G244" s="1"/>
      <c r="H244" s="1"/>
      <c r="I244" s="131"/>
      <c r="J244" s="59"/>
    </row>
    <row r="245" spans="1:10" x14ac:dyDescent="0.3">
      <c r="A245" s="15" t="s">
        <v>194</v>
      </c>
      <c r="B245" s="1"/>
      <c r="C245" s="2"/>
      <c r="D245" s="3"/>
      <c r="E245" s="1"/>
      <c r="F245" s="1"/>
      <c r="G245" s="1"/>
      <c r="H245" s="76">
        <v>2108684.34</v>
      </c>
      <c r="I245" s="132"/>
      <c r="J245" s="59"/>
    </row>
    <row r="246" spans="1:10" x14ac:dyDescent="0.3">
      <c r="A246" s="15" t="s">
        <v>195</v>
      </c>
      <c r="B246" s="1"/>
      <c r="C246" s="2"/>
      <c r="D246" s="3"/>
      <c r="E246" s="1"/>
      <c r="F246" s="1"/>
      <c r="G246" s="1"/>
      <c r="H246" s="94">
        <v>845056.42</v>
      </c>
      <c r="I246" s="133"/>
      <c r="J246" s="59"/>
    </row>
    <row r="247" spans="1:10" x14ac:dyDescent="0.3">
      <c r="A247" s="15" t="s">
        <v>196</v>
      </c>
      <c r="B247" s="1"/>
      <c r="C247" s="2"/>
      <c r="D247" s="3"/>
      <c r="E247" s="1"/>
      <c r="F247" s="1"/>
      <c r="G247" s="1"/>
      <c r="H247" s="94">
        <v>560219.85</v>
      </c>
      <c r="I247" s="132"/>
      <c r="J247" s="59"/>
    </row>
    <row r="248" spans="1:10" ht="14.5" thickBot="1" x14ac:dyDescent="0.35">
      <c r="A248" s="15" t="s">
        <v>197</v>
      </c>
      <c r="B248" s="1"/>
      <c r="C248" s="2"/>
      <c r="D248" s="3"/>
      <c r="E248" s="1"/>
      <c r="F248" s="1"/>
      <c r="G248" s="1"/>
      <c r="H248" s="129">
        <v>1823847.77</v>
      </c>
      <c r="I248" s="134"/>
      <c r="J248" s="59"/>
    </row>
    <row r="249" spans="1:10" ht="14.5" thickTop="1" x14ac:dyDescent="0.3">
      <c r="A249" s="15"/>
    </row>
    <row r="250" spans="1:10" x14ac:dyDescent="0.3">
      <c r="A250" s="118" t="s">
        <v>198</v>
      </c>
      <c r="F250" s="135"/>
      <c r="I250" s="37"/>
    </row>
    <row r="251" spans="1:10" x14ac:dyDescent="0.3">
      <c r="A251" s="118"/>
      <c r="F251" s="135"/>
    </row>
    <row r="252" spans="1:10" x14ac:dyDescent="0.3">
      <c r="A252" s="46" t="s">
        <v>199</v>
      </c>
      <c r="F252" s="135"/>
    </row>
    <row r="253" spans="1:10" x14ac:dyDescent="0.3">
      <c r="A253" s="46" t="s">
        <v>200</v>
      </c>
      <c r="F253" s="135"/>
    </row>
    <row r="254" spans="1:10" x14ac:dyDescent="0.3">
      <c r="A254" s="46" t="s">
        <v>201</v>
      </c>
      <c r="E254" s="32"/>
      <c r="F254" s="135"/>
    </row>
    <row r="255" spans="1:10" x14ac:dyDescent="0.3">
      <c r="A255" s="46" t="s">
        <v>202</v>
      </c>
      <c r="E255" s="32" t="s">
        <v>51</v>
      </c>
      <c r="F255" s="135"/>
      <c r="H255" s="136" t="s">
        <v>233</v>
      </c>
    </row>
    <row r="256" spans="1:10" x14ac:dyDescent="0.3">
      <c r="A256" s="46"/>
      <c r="F256" s="135"/>
      <c r="H256" s="118"/>
    </row>
    <row r="257" spans="1:8" x14ac:dyDescent="0.3">
      <c r="A257" s="46" t="s">
        <v>203</v>
      </c>
      <c r="F257" s="135"/>
      <c r="H257" s="118"/>
    </row>
    <row r="258" spans="1:8" x14ac:dyDescent="0.3">
      <c r="A258" s="46" t="s">
        <v>204</v>
      </c>
      <c r="E258" s="32" t="s">
        <v>51</v>
      </c>
      <c r="F258" s="135"/>
      <c r="H258" s="136" t="s">
        <v>233</v>
      </c>
    </row>
    <row r="259" spans="1:8" x14ac:dyDescent="0.3">
      <c r="A259" s="46"/>
      <c r="F259" s="135"/>
      <c r="H259" s="118"/>
    </row>
    <row r="260" spans="1:8" x14ac:dyDescent="0.3">
      <c r="A260" s="46" t="s">
        <v>205</v>
      </c>
      <c r="F260" s="135"/>
      <c r="H260" s="118"/>
    </row>
    <row r="261" spans="1:8" x14ac:dyDescent="0.3">
      <c r="A261" s="46" t="s">
        <v>206</v>
      </c>
      <c r="E261" s="32" t="s">
        <v>51</v>
      </c>
      <c r="F261" s="135"/>
      <c r="H261" s="136" t="s">
        <v>233</v>
      </c>
    </row>
    <row r="262" spans="1:8" x14ac:dyDescent="0.3">
      <c r="A262" s="46"/>
      <c r="F262" s="135"/>
      <c r="H262" s="118"/>
    </row>
    <row r="263" spans="1:8" x14ac:dyDescent="0.3">
      <c r="A263" s="46" t="s">
        <v>207</v>
      </c>
      <c r="F263" s="135"/>
      <c r="H263" s="118"/>
    </row>
    <row r="264" spans="1:8" x14ac:dyDescent="0.3">
      <c r="A264" s="46" t="s">
        <v>208</v>
      </c>
      <c r="E264" s="32" t="s">
        <v>51</v>
      </c>
      <c r="F264" s="135"/>
      <c r="H264" s="136" t="s">
        <v>233</v>
      </c>
    </row>
    <row r="265" spans="1:8" x14ac:dyDescent="0.3">
      <c r="A265" s="46"/>
      <c r="E265" s="32"/>
      <c r="F265" s="135"/>
      <c r="H265" s="136"/>
    </row>
    <row r="266" spans="1:8" x14ac:dyDescent="0.3">
      <c r="A266" s="46" t="s">
        <v>209</v>
      </c>
      <c r="E266" s="32"/>
      <c r="F266" s="135"/>
      <c r="H266" s="136"/>
    </row>
    <row r="267" spans="1:8" x14ac:dyDescent="0.3">
      <c r="A267" s="46" t="s">
        <v>210</v>
      </c>
      <c r="E267" s="32" t="s">
        <v>51</v>
      </c>
      <c r="F267" s="135"/>
      <c r="H267" s="136" t="s">
        <v>233</v>
      </c>
    </row>
    <row r="268" spans="1:8" x14ac:dyDescent="0.3">
      <c r="A268" s="46"/>
      <c r="E268" s="32"/>
      <c r="F268" s="135"/>
      <c r="H268" s="136"/>
    </row>
    <row r="269" spans="1:8" x14ac:dyDescent="0.3">
      <c r="A269" s="46" t="s">
        <v>211</v>
      </c>
      <c r="F269" s="135"/>
      <c r="H269" s="118"/>
    </row>
    <row r="270" spans="1:8" x14ac:dyDescent="0.3">
      <c r="A270" s="46" t="s">
        <v>212</v>
      </c>
      <c r="E270" s="32" t="s">
        <v>51</v>
      </c>
      <c r="F270" s="135"/>
      <c r="H270" s="136" t="s">
        <v>233</v>
      </c>
    </row>
    <row r="273" spans="1:1" x14ac:dyDescent="0.3">
      <c r="A273" s="46"/>
    </row>
    <row r="274" spans="1:1" ht="15.5" x14ac:dyDescent="0.3">
      <c r="A274" s="137" t="s">
        <v>214</v>
      </c>
    </row>
    <row r="275" spans="1:1" x14ac:dyDescent="0.3">
      <c r="A275" s="46"/>
    </row>
    <row r="276" spans="1:1" x14ac:dyDescent="0.3">
      <c r="A276" s="46"/>
    </row>
    <row r="277" spans="1:1" x14ac:dyDescent="0.3">
      <c r="A277" s="46"/>
    </row>
    <row r="278" spans="1:1" x14ac:dyDescent="0.3">
      <c r="A278" s="46"/>
    </row>
    <row r="279" spans="1:1" x14ac:dyDescent="0.3">
      <c r="A279" s="46"/>
    </row>
    <row r="280" spans="1:1" x14ac:dyDescent="0.3">
      <c r="A280" s="46"/>
    </row>
    <row r="281" spans="1:1" x14ac:dyDescent="0.3">
      <c r="A281" s="46"/>
    </row>
    <row r="282" spans="1:1" x14ac:dyDescent="0.3">
      <c r="A282" s="46"/>
    </row>
    <row r="283" spans="1:1" x14ac:dyDescent="0.3">
      <c r="A283" s="46"/>
    </row>
    <row r="284" spans="1:1" x14ac:dyDescent="0.3">
      <c r="A284" s="46"/>
    </row>
    <row r="285" spans="1:1" x14ac:dyDescent="0.3">
      <c r="A285" s="46"/>
    </row>
    <row r="286" spans="1:1" x14ac:dyDescent="0.3">
      <c r="A286" s="46"/>
    </row>
    <row r="287" spans="1:1" x14ac:dyDescent="0.3">
      <c r="A287" s="46"/>
    </row>
    <row r="288" spans="1:1" x14ac:dyDescent="0.3">
      <c r="A288" s="46"/>
    </row>
    <row r="289" spans="1:1" x14ac:dyDescent="0.3">
      <c r="A289" s="46"/>
    </row>
    <row r="290" spans="1:1" x14ac:dyDescent="0.3">
      <c r="A290" s="46"/>
    </row>
    <row r="291" spans="1:1" x14ac:dyDescent="0.3">
      <c r="A291" s="46"/>
    </row>
    <row r="292" spans="1:1" x14ac:dyDescent="0.3">
      <c r="A292" s="46"/>
    </row>
    <row r="293" spans="1:1" x14ac:dyDescent="0.3">
      <c r="A293" s="46"/>
    </row>
    <row r="294" spans="1:1" x14ac:dyDescent="0.3">
      <c r="A294" s="46"/>
    </row>
    <row r="295" spans="1:1" x14ac:dyDescent="0.3">
      <c r="A295" s="46"/>
    </row>
  </sheetData>
  <pageMargins left="0.7" right="0.7" top="0.75" bottom="0.75" header="0.3" footer="0.3"/>
  <pageSetup scale="43" fitToHeight="0" orientation="portrait" r:id="rId1"/>
  <headerFooter>
    <oddHeader xml:space="preserve">&amp;C&amp;"Times New Roman,Regular"NISSAN AUTO LEASE TRUST 2019-A
Servicer Report
</oddHeader>
  </headerFooter>
  <rowBreaks count="2" manualBreakCount="2">
    <brk id="99" max="16383" man="1"/>
    <brk id="19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J14" sqref="J14"/>
    </sheetView>
  </sheetViews>
  <sheetFormatPr defaultColWidth="34.453125" defaultRowHeight="14" x14ac:dyDescent="0.3"/>
  <cols>
    <col min="1" max="1" width="32.453125" style="1" customWidth="1"/>
    <col min="2" max="2" width="20.26953125" style="4" customWidth="1"/>
    <col min="3" max="3" width="18.81640625" style="4" bestFit="1" customWidth="1"/>
    <col min="4" max="4" width="37.81640625" style="4" customWidth="1"/>
    <col min="5" max="5" width="21.26953125" style="4" customWidth="1"/>
    <col min="6" max="6" width="23.26953125" style="4" customWidth="1"/>
    <col min="7" max="7" width="20.81640625" style="4" customWidth="1"/>
    <col min="8" max="8" width="18.1796875" style="4" customWidth="1"/>
    <col min="9" max="9" width="15.1796875" style="4" customWidth="1"/>
    <col min="10" max="16384" width="34.453125" style="4"/>
  </cols>
  <sheetData>
    <row r="1" spans="1:31" x14ac:dyDescent="0.3">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3">
      <c r="A2" s="5"/>
      <c r="B2" s="1"/>
      <c r="C2" s="1"/>
      <c r="D2" s="1"/>
      <c r="E2" s="1"/>
      <c r="F2" s="1"/>
      <c r="G2" s="1"/>
    </row>
    <row r="3" spans="1:31" x14ac:dyDescent="0.3">
      <c r="A3" s="6" t="s">
        <v>0</v>
      </c>
      <c r="B3" s="1"/>
      <c r="C3" s="7">
        <v>43617</v>
      </c>
      <c r="D3" s="8" t="s">
        <v>1</v>
      </c>
      <c r="E3" s="9">
        <v>43661</v>
      </c>
      <c r="F3" s="1"/>
      <c r="G3" s="1"/>
    </row>
    <row r="4" spans="1:31" x14ac:dyDescent="0.3">
      <c r="A4" s="6" t="s">
        <v>2</v>
      </c>
      <c r="B4" s="1"/>
      <c r="C4" s="7">
        <v>43646</v>
      </c>
      <c r="D4" s="8" t="s">
        <v>3</v>
      </c>
      <c r="E4" s="10">
        <v>30</v>
      </c>
      <c r="F4" s="1"/>
      <c r="G4" s="1"/>
    </row>
    <row r="5" spans="1:31" x14ac:dyDescent="0.3">
      <c r="A5" s="6" t="s">
        <v>4</v>
      </c>
      <c r="B5" s="1"/>
      <c r="C5" s="7">
        <v>43633</v>
      </c>
      <c r="D5" s="8" t="s">
        <v>5</v>
      </c>
      <c r="E5" s="10">
        <v>28</v>
      </c>
      <c r="F5" s="11"/>
      <c r="G5" s="1"/>
    </row>
    <row r="6" spans="1:31" x14ac:dyDescent="0.3">
      <c r="A6" s="6" t="s">
        <v>6</v>
      </c>
      <c r="B6" s="1"/>
      <c r="C6" s="7">
        <v>43661</v>
      </c>
      <c r="D6" s="11"/>
      <c r="E6" s="12"/>
      <c r="F6" s="11"/>
      <c r="G6" s="1"/>
    </row>
    <row r="7" spans="1:31" x14ac:dyDescent="0.3">
      <c r="A7" s="6"/>
      <c r="B7" s="13"/>
      <c r="C7" s="11"/>
      <c r="D7" s="11"/>
      <c r="E7" s="11"/>
      <c r="F7" s="14"/>
      <c r="G7" s="1"/>
    </row>
    <row r="8" spans="1:31" x14ac:dyDescent="0.3">
      <c r="A8" s="15" t="s">
        <v>7</v>
      </c>
      <c r="B8" s="11"/>
      <c r="C8" s="1"/>
      <c r="D8" s="1"/>
      <c r="E8" s="1"/>
      <c r="F8" s="1"/>
      <c r="G8" s="1"/>
    </row>
    <row r="9" spans="1:31" x14ac:dyDescent="0.3">
      <c r="A9" s="8"/>
      <c r="B9" s="16" t="s">
        <v>8</v>
      </c>
      <c r="C9" s="16" t="s">
        <v>9</v>
      </c>
      <c r="D9" s="16" t="s">
        <v>10</v>
      </c>
      <c r="E9" s="16" t="s">
        <v>11</v>
      </c>
      <c r="F9" s="16" t="s">
        <v>12</v>
      </c>
      <c r="G9" s="1"/>
    </row>
    <row r="10" spans="1:31" x14ac:dyDescent="0.3">
      <c r="A10" s="8" t="s">
        <v>13</v>
      </c>
      <c r="B10" s="17"/>
      <c r="C10" s="18">
        <v>1506027540.24</v>
      </c>
      <c r="D10" s="19">
        <v>1456642050.5</v>
      </c>
      <c r="E10" s="18">
        <v>1430664917.6199999</v>
      </c>
      <c r="F10" s="20">
        <v>0.94995933300928193</v>
      </c>
      <c r="G10" s="21"/>
      <c r="H10" s="22"/>
    </row>
    <row r="11" spans="1:31" x14ac:dyDescent="0.3">
      <c r="A11" s="8" t="s">
        <v>14</v>
      </c>
      <c r="B11" s="8"/>
      <c r="C11" s="18">
        <v>1506027540.24</v>
      </c>
      <c r="D11" s="19">
        <v>1456642050.5</v>
      </c>
      <c r="E11" s="18">
        <v>1430664917.6200001</v>
      </c>
      <c r="F11" s="20">
        <v>0.94995933300928204</v>
      </c>
      <c r="G11" s="1"/>
    </row>
    <row r="12" spans="1:31" x14ac:dyDescent="0.3">
      <c r="A12" s="23" t="s">
        <v>15</v>
      </c>
      <c r="B12" s="24">
        <v>2.59881E-2</v>
      </c>
      <c r="C12" s="18">
        <v>175000000</v>
      </c>
      <c r="D12" s="19">
        <v>125614510.26000001</v>
      </c>
      <c r="E12" s="18">
        <v>99637377.38000001</v>
      </c>
      <c r="F12" s="20">
        <v>0.56935644217142867</v>
      </c>
      <c r="G12" s="21"/>
    </row>
    <row r="13" spans="1:31" x14ac:dyDescent="0.3">
      <c r="A13" s="23" t="s">
        <v>16</v>
      </c>
      <c r="B13" s="24">
        <v>2.7099999999999999E-2</v>
      </c>
      <c r="C13" s="18">
        <v>530000000</v>
      </c>
      <c r="D13" s="19">
        <v>530000000</v>
      </c>
      <c r="E13" s="18">
        <v>530000000</v>
      </c>
      <c r="F13" s="20">
        <v>1</v>
      </c>
      <c r="G13" s="21"/>
    </row>
    <row r="14" spans="1:31" x14ac:dyDescent="0.3">
      <c r="A14" s="23" t="s">
        <v>17</v>
      </c>
      <c r="B14" s="25">
        <v>0</v>
      </c>
      <c r="C14" s="18">
        <v>0</v>
      </c>
      <c r="D14" s="19">
        <v>0</v>
      </c>
      <c r="E14" s="18">
        <v>0</v>
      </c>
      <c r="F14" s="20">
        <v>0</v>
      </c>
      <c r="G14" s="21"/>
    </row>
    <row r="15" spans="1:31" x14ac:dyDescent="0.3">
      <c r="A15" s="23" t="s">
        <v>18</v>
      </c>
      <c r="B15" s="24">
        <v>2.76E-2</v>
      </c>
      <c r="C15" s="18">
        <v>437000000</v>
      </c>
      <c r="D15" s="19">
        <v>437000000</v>
      </c>
      <c r="E15" s="18">
        <v>437000000</v>
      </c>
      <c r="F15" s="20">
        <v>1</v>
      </c>
      <c r="G15" s="1"/>
    </row>
    <row r="16" spans="1:31" x14ac:dyDescent="0.3">
      <c r="A16" s="23" t="s">
        <v>19</v>
      </c>
      <c r="B16" s="24">
        <v>2.7799999999999998E-2</v>
      </c>
      <c r="C16" s="18">
        <v>108000000</v>
      </c>
      <c r="D16" s="19">
        <v>108000000</v>
      </c>
      <c r="E16" s="18">
        <v>108000000</v>
      </c>
      <c r="F16" s="20">
        <v>1</v>
      </c>
      <c r="G16" s="1"/>
    </row>
    <row r="17" spans="1:10" x14ac:dyDescent="0.3">
      <c r="A17" s="23" t="s">
        <v>20</v>
      </c>
      <c r="B17" s="24">
        <v>0</v>
      </c>
      <c r="C17" s="18">
        <v>256027540.24000001</v>
      </c>
      <c r="D17" s="19">
        <v>256027540.24000001</v>
      </c>
      <c r="E17" s="18">
        <v>256027540.24000001</v>
      </c>
      <c r="F17" s="20">
        <v>1</v>
      </c>
      <c r="G17" s="1"/>
    </row>
    <row r="18" spans="1:10" x14ac:dyDescent="0.3">
      <c r="A18" s="23"/>
      <c r="B18" s="26"/>
      <c r="C18" s="27"/>
      <c r="D18" s="27"/>
      <c r="E18" s="27"/>
      <c r="F18" s="27"/>
      <c r="G18" s="1"/>
    </row>
    <row r="19" spans="1:10" x14ac:dyDescent="0.3">
      <c r="A19" s="23"/>
      <c r="B19" s="26"/>
      <c r="C19" s="1"/>
      <c r="D19" s="1"/>
      <c r="E19" s="1"/>
      <c r="F19" s="27"/>
      <c r="G19" s="21"/>
    </row>
    <row r="20" spans="1:10" ht="28" x14ac:dyDescent="0.3">
      <c r="A20" s="23"/>
      <c r="B20" s="28" t="s">
        <v>21</v>
      </c>
      <c r="C20" s="28" t="s">
        <v>22</v>
      </c>
      <c r="D20" s="28" t="s">
        <v>23</v>
      </c>
      <c r="E20" s="28" t="s">
        <v>24</v>
      </c>
      <c r="F20" s="27"/>
      <c r="G20" s="1"/>
    </row>
    <row r="21" spans="1:10" x14ac:dyDescent="0.3">
      <c r="A21" s="23" t="s">
        <v>15</v>
      </c>
      <c r="B21" s="18">
        <v>25977132.880000193</v>
      </c>
      <c r="C21" s="18">
        <v>253904.19</v>
      </c>
      <c r="D21" s="20">
        <v>148.44075931428682</v>
      </c>
      <c r="E21" s="20">
        <v>1.4508810857142858</v>
      </c>
      <c r="F21" s="27"/>
      <c r="G21" s="1"/>
    </row>
    <row r="22" spans="1:10" x14ac:dyDescent="0.3">
      <c r="A22" s="23" t="s">
        <v>16</v>
      </c>
      <c r="B22" s="18">
        <v>0</v>
      </c>
      <c r="C22" s="18">
        <v>1196916.67</v>
      </c>
      <c r="D22" s="20">
        <v>0</v>
      </c>
      <c r="E22" s="20">
        <v>2.2583333396226415</v>
      </c>
      <c r="F22" s="27"/>
      <c r="G22" s="1"/>
    </row>
    <row r="23" spans="1:10" x14ac:dyDescent="0.3">
      <c r="A23" s="23" t="s">
        <v>17</v>
      </c>
      <c r="B23" s="18">
        <v>0</v>
      </c>
      <c r="C23" s="18">
        <v>0</v>
      </c>
      <c r="D23" s="20">
        <v>0</v>
      </c>
      <c r="E23" s="20">
        <v>0</v>
      </c>
      <c r="F23" s="27"/>
      <c r="G23" s="1"/>
    </row>
    <row r="24" spans="1:10" x14ac:dyDescent="0.3">
      <c r="A24" s="23" t="s">
        <v>18</v>
      </c>
      <c r="B24" s="18">
        <v>0</v>
      </c>
      <c r="C24" s="18">
        <v>1005100</v>
      </c>
      <c r="D24" s="20">
        <v>0</v>
      </c>
      <c r="E24" s="20">
        <v>2.2999999999999998</v>
      </c>
      <c r="F24" s="27"/>
      <c r="G24" s="1"/>
    </row>
    <row r="25" spans="1:10" x14ac:dyDescent="0.3">
      <c r="A25" s="23" t="s">
        <v>19</v>
      </c>
      <c r="B25" s="18">
        <v>0</v>
      </c>
      <c r="C25" s="18">
        <v>250200</v>
      </c>
      <c r="D25" s="20">
        <v>0</v>
      </c>
      <c r="E25" s="20">
        <v>2.3166666666666669</v>
      </c>
      <c r="F25" s="27"/>
      <c r="G25" s="1"/>
    </row>
    <row r="26" spans="1:10" x14ac:dyDescent="0.3">
      <c r="A26" s="23" t="s">
        <v>20</v>
      </c>
      <c r="B26" s="18">
        <v>0</v>
      </c>
      <c r="C26" s="18">
        <v>0</v>
      </c>
      <c r="D26" s="20">
        <v>0</v>
      </c>
      <c r="E26" s="20">
        <v>0</v>
      </c>
      <c r="F26" s="27"/>
      <c r="G26" s="1"/>
    </row>
    <row r="27" spans="1:10" x14ac:dyDescent="0.3">
      <c r="A27" s="8" t="s">
        <v>14</v>
      </c>
      <c r="B27" s="18">
        <v>25977132.880000193</v>
      </c>
      <c r="C27" s="18">
        <v>2706120.86</v>
      </c>
      <c r="D27" s="29"/>
      <c r="E27" s="30"/>
      <c r="F27" s="31"/>
      <c r="G27" s="1"/>
    </row>
    <row r="28" spans="1:10" x14ac:dyDescent="0.3">
      <c r="A28" s="15"/>
      <c r="B28" s="31"/>
      <c r="C28" s="1"/>
      <c r="D28" s="32"/>
      <c r="E28" s="32"/>
      <c r="F28" s="31"/>
      <c r="G28" s="1"/>
    </row>
    <row r="29" spans="1:10" x14ac:dyDescent="0.3">
      <c r="A29" s="15" t="s">
        <v>25</v>
      </c>
      <c r="B29" s="31"/>
      <c r="C29" s="1"/>
      <c r="D29" s="32"/>
      <c r="E29" s="32"/>
      <c r="F29" s="1"/>
      <c r="G29" s="1"/>
    </row>
    <row r="30" spans="1:10" x14ac:dyDescent="0.3">
      <c r="A30" s="15"/>
      <c r="B30" s="1"/>
      <c r="C30" s="1"/>
      <c r="D30" s="1"/>
      <c r="E30" s="1"/>
      <c r="F30" s="1"/>
      <c r="G30" s="1"/>
    </row>
    <row r="31" spans="1:10" x14ac:dyDescent="0.3">
      <c r="A31" s="33" t="s">
        <v>26</v>
      </c>
      <c r="B31" s="1"/>
      <c r="C31" s="1"/>
      <c r="D31" s="1"/>
      <c r="E31" s="1"/>
      <c r="F31" s="1"/>
      <c r="G31" s="1"/>
    </row>
    <row r="32" spans="1:10" x14ac:dyDescent="0.3">
      <c r="A32" s="34" t="s">
        <v>27</v>
      </c>
      <c r="B32" s="1"/>
      <c r="C32" s="1"/>
      <c r="D32" s="1"/>
      <c r="E32" s="1"/>
      <c r="F32" s="1"/>
      <c r="H32" s="35">
        <v>17542801.73</v>
      </c>
      <c r="I32" s="36"/>
      <c r="J32" s="37"/>
    </row>
    <row r="33" spans="1:10" x14ac:dyDescent="0.3">
      <c r="A33" s="34" t="s">
        <v>28</v>
      </c>
      <c r="B33" s="1"/>
      <c r="C33" s="1"/>
      <c r="D33" s="1"/>
      <c r="E33" s="1"/>
      <c r="F33" s="1"/>
      <c r="H33" s="38">
        <v>8349065.5099999998</v>
      </c>
      <c r="I33" s="39"/>
      <c r="J33" s="37"/>
    </row>
    <row r="34" spans="1:10" x14ac:dyDescent="0.3">
      <c r="A34" s="15" t="s">
        <v>29</v>
      </c>
      <c r="B34" s="1"/>
      <c r="C34" s="1"/>
      <c r="D34" s="1"/>
      <c r="E34" s="32"/>
      <c r="F34" s="21"/>
      <c r="H34" s="40">
        <v>25891867.240000002</v>
      </c>
      <c r="I34" s="41"/>
      <c r="J34" s="37"/>
    </row>
    <row r="35" spans="1:10" x14ac:dyDescent="0.3">
      <c r="A35" s="15"/>
      <c r="B35" s="1"/>
      <c r="C35" s="1"/>
      <c r="D35" s="1"/>
      <c r="E35" s="32"/>
      <c r="F35" s="21"/>
      <c r="H35" s="42"/>
      <c r="I35" s="41"/>
    </row>
    <row r="36" spans="1:10" x14ac:dyDescent="0.3">
      <c r="A36" s="15" t="s">
        <v>30</v>
      </c>
      <c r="B36" s="1"/>
      <c r="C36" s="1"/>
      <c r="D36" s="1"/>
      <c r="E36" s="1"/>
      <c r="F36" s="1"/>
      <c r="H36" s="40">
        <v>0</v>
      </c>
      <c r="I36" s="43"/>
      <c r="J36" s="37"/>
    </row>
    <row r="37" spans="1:10" x14ac:dyDescent="0.3">
      <c r="A37" s="15"/>
      <c r="B37" s="1"/>
      <c r="C37" s="1"/>
      <c r="D37" s="1"/>
      <c r="E37" s="1"/>
      <c r="F37" s="1"/>
      <c r="H37" s="1"/>
      <c r="I37" s="15"/>
    </row>
    <row r="38" spans="1:10" x14ac:dyDescent="0.3">
      <c r="A38" s="33" t="s">
        <v>31</v>
      </c>
      <c r="B38" s="1"/>
      <c r="C38" s="1"/>
      <c r="D38" s="1"/>
      <c r="E38" s="1"/>
      <c r="F38" s="1"/>
      <c r="H38" s="1"/>
      <c r="I38" s="15"/>
    </row>
    <row r="39" spans="1:10" x14ac:dyDescent="0.3">
      <c r="A39" s="34" t="s">
        <v>32</v>
      </c>
      <c r="B39" s="1"/>
      <c r="C39" s="1"/>
      <c r="D39" s="44"/>
      <c r="E39" s="1"/>
      <c r="F39" s="1"/>
      <c r="H39" s="45">
        <v>957705.68</v>
      </c>
      <c r="I39" s="43"/>
      <c r="J39" s="37"/>
    </row>
    <row r="40" spans="1:10" x14ac:dyDescent="0.3">
      <c r="A40" s="34" t="s">
        <v>33</v>
      </c>
      <c r="B40" s="1"/>
      <c r="C40" s="1"/>
      <c r="D40" s="1"/>
      <c r="E40" s="1"/>
      <c r="F40" s="21"/>
      <c r="H40" s="38">
        <v>769629.32</v>
      </c>
      <c r="I40" s="39"/>
      <c r="J40" s="37"/>
    </row>
    <row r="41" spans="1:10" x14ac:dyDescent="0.3">
      <c r="A41" s="46" t="s">
        <v>34</v>
      </c>
      <c r="B41" s="1"/>
      <c r="C41" s="1"/>
      <c r="D41" s="1"/>
      <c r="E41" s="1"/>
      <c r="F41" s="47"/>
      <c r="H41" s="40">
        <v>1727335</v>
      </c>
      <c r="I41" s="41"/>
      <c r="J41" s="37"/>
    </row>
    <row r="42" spans="1:10" x14ac:dyDescent="0.3">
      <c r="A42" s="34"/>
      <c r="B42" s="1"/>
      <c r="C42" s="1"/>
      <c r="D42" s="1"/>
      <c r="E42" s="1"/>
      <c r="F42" s="1"/>
      <c r="G42" s="37"/>
      <c r="H42" s="42"/>
      <c r="I42" s="43"/>
    </row>
    <row r="43" spans="1:10" x14ac:dyDescent="0.3">
      <c r="A43" s="15"/>
      <c r="B43" s="1"/>
      <c r="C43" s="1"/>
      <c r="D43" s="1"/>
      <c r="E43" s="1"/>
      <c r="F43" s="1"/>
      <c r="H43" s="1"/>
      <c r="I43" s="15"/>
    </row>
    <row r="44" spans="1:10" x14ac:dyDescent="0.3">
      <c r="A44" s="33" t="s">
        <v>35</v>
      </c>
      <c r="B44" s="1"/>
      <c r="C44" s="1"/>
      <c r="D44" s="1"/>
      <c r="E44" s="1"/>
      <c r="F44" s="1"/>
      <c r="H44" s="1"/>
      <c r="I44" s="15"/>
    </row>
    <row r="45" spans="1:10" ht="14.5" x14ac:dyDescent="0.35">
      <c r="A45" s="46" t="s">
        <v>36</v>
      </c>
      <c r="B45" s="1"/>
      <c r="C45" s="1"/>
      <c r="D45" s="1"/>
      <c r="E45" s="1"/>
      <c r="F45" s="1"/>
      <c r="G45" s="48"/>
      <c r="H45" s="40">
        <v>0</v>
      </c>
      <c r="I45" s="41"/>
      <c r="J45" s="37"/>
    </row>
    <row r="46" spans="1:10" x14ac:dyDescent="0.3">
      <c r="A46" s="46" t="s">
        <v>37</v>
      </c>
      <c r="B46" s="1"/>
      <c r="C46" s="1"/>
      <c r="D46" s="1"/>
      <c r="E46" s="1"/>
      <c r="F46" s="1"/>
      <c r="H46" s="45">
        <v>0</v>
      </c>
      <c r="I46" s="43"/>
      <c r="J46" s="37"/>
    </row>
    <row r="47" spans="1:10" x14ac:dyDescent="0.3">
      <c r="A47" s="46" t="s">
        <v>38</v>
      </c>
      <c r="B47" s="1"/>
      <c r="C47" s="1"/>
      <c r="D47" s="1"/>
      <c r="E47" s="1"/>
      <c r="F47" s="21"/>
      <c r="G47" s="36"/>
      <c r="H47" s="35">
        <v>6616787.4199999999</v>
      </c>
      <c r="I47" s="36"/>
      <c r="J47" s="37"/>
    </row>
    <row r="48" spans="1:10" x14ac:dyDescent="0.3">
      <c r="A48" s="46" t="s">
        <v>39</v>
      </c>
      <c r="B48" s="1"/>
      <c r="C48" s="1"/>
      <c r="D48" s="1"/>
      <c r="E48" s="1"/>
      <c r="F48" s="1"/>
      <c r="H48" s="35">
        <v>3693.34</v>
      </c>
      <c r="I48" s="36"/>
      <c r="J48" s="37"/>
    </row>
    <row r="49" spans="1:10" x14ac:dyDescent="0.3">
      <c r="A49" s="46" t="s">
        <v>40</v>
      </c>
      <c r="B49" s="1"/>
      <c r="C49" s="1"/>
      <c r="D49" s="1"/>
      <c r="E49" s="1"/>
      <c r="F49" s="1"/>
      <c r="H49" s="45">
        <v>0</v>
      </c>
      <c r="I49" s="43"/>
      <c r="J49" s="37"/>
    </row>
    <row r="50" spans="1:10" x14ac:dyDescent="0.3">
      <c r="A50" s="46" t="s">
        <v>41</v>
      </c>
      <c r="B50" s="1"/>
      <c r="C50" s="1"/>
      <c r="D50" s="1"/>
      <c r="E50" s="1"/>
      <c r="F50" s="1"/>
      <c r="H50" s="35">
        <v>1633432.8699999999</v>
      </c>
      <c r="I50" s="36"/>
      <c r="J50" s="37"/>
    </row>
    <row r="51" spans="1:10" x14ac:dyDescent="0.3">
      <c r="A51" s="46" t="s">
        <v>42</v>
      </c>
      <c r="B51" s="1"/>
      <c r="C51" s="1"/>
      <c r="D51" s="1"/>
      <c r="E51" s="1"/>
      <c r="F51" s="1"/>
      <c r="H51" s="49">
        <v>65015.99</v>
      </c>
      <c r="I51" s="50"/>
      <c r="J51" s="37"/>
    </row>
    <row r="52" spans="1:10" x14ac:dyDescent="0.3">
      <c r="A52" s="15" t="s">
        <v>43</v>
      </c>
      <c r="B52" s="1"/>
      <c r="C52" s="1"/>
      <c r="D52" s="1"/>
      <c r="E52" s="1"/>
      <c r="F52" s="21"/>
      <c r="H52" s="51">
        <v>35938131.859999999</v>
      </c>
      <c r="I52" s="51"/>
      <c r="J52" s="37"/>
    </row>
    <row r="53" spans="1:10" x14ac:dyDescent="0.3">
      <c r="A53" s="15"/>
      <c r="B53" s="1"/>
      <c r="C53" s="1"/>
      <c r="D53" s="1"/>
      <c r="E53" s="1"/>
      <c r="F53" s="21"/>
      <c r="H53" s="52"/>
    </row>
    <row r="54" spans="1:10" x14ac:dyDescent="0.3">
      <c r="A54" s="15"/>
      <c r="B54" s="1"/>
      <c r="C54" s="1"/>
      <c r="D54" s="1"/>
      <c r="E54" s="53" t="s">
        <v>44</v>
      </c>
      <c r="F54" s="21"/>
      <c r="H54" s="52"/>
    </row>
    <row r="55" spans="1:10" x14ac:dyDescent="0.3">
      <c r="A55" s="15" t="s">
        <v>45</v>
      </c>
      <c r="B55" s="1"/>
      <c r="C55" s="1"/>
      <c r="D55" s="1"/>
      <c r="E55" s="54" t="s">
        <v>46</v>
      </c>
      <c r="F55" s="55" t="s">
        <v>47</v>
      </c>
      <c r="G55" s="54" t="s">
        <v>48</v>
      </c>
      <c r="H55" s="51" t="s">
        <v>49</v>
      </c>
    </row>
    <row r="56" spans="1:10" x14ac:dyDescent="0.3">
      <c r="A56" s="46" t="s">
        <v>50</v>
      </c>
      <c r="B56" s="1" t="s">
        <v>51</v>
      </c>
      <c r="C56" s="1"/>
      <c r="D56" s="1"/>
      <c r="E56" s="56">
        <v>1417840.87</v>
      </c>
      <c r="F56" s="56"/>
      <c r="G56" s="57"/>
      <c r="H56" s="58">
        <v>83</v>
      </c>
      <c r="I56" s="59"/>
    </row>
    <row r="57" spans="1:10" x14ac:dyDescent="0.3">
      <c r="A57" s="46" t="s">
        <v>52</v>
      </c>
      <c r="E57" s="56">
        <v>0</v>
      </c>
      <c r="F57" s="56"/>
      <c r="G57" s="57"/>
      <c r="H57" s="58">
        <v>0</v>
      </c>
      <c r="I57" s="59"/>
    </row>
    <row r="58" spans="1:10" x14ac:dyDescent="0.3">
      <c r="A58" s="46" t="s">
        <v>53</v>
      </c>
      <c r="B58" s="1"/>
      <c r="C58" s="1"/>
      <c r="D58" s="1"/>
      <c r="E58" s="56">
        <v>485159</v>
      </c>
      <c r="F58" s="57"/>
      <c r="G58" s="57"/>
      <c r="H58" s="58">
        <v>26</v>
      </c>
    </row>
    <row r="59" spans="1:10" x14ac:dyDescent="0.3">
      <c r="A59" s="46" t="s">
        <v>54</v>
      </c>
      <c r="B59" s="1"/>
      <c r="C59" s="1"/>
      <c r="D59" s="1"/>
      <c r="E59" s="56">
        <v>0</v>
      </c>
      <c r="F59" s="57"/>
      <c r="G59" s="57"/>
      <c r="H59" s="58">
        <v>0</v>
      </c>
    </row>
    <row r="60" spans="1:10" x14ac:dyDescent="0.3">
      <c r="A60" s="46" t="s">
        <v>55</v>
      </c>
      <c r="B60" s="1"/>
      <c r="C60" s="1"/>
      <c r="D60" s="1"/>
      <c r="E60" s="56">
        <v>0</v>
      </c>
      <c r="F60" s="57"/>
      <c r="G60" s="57"/>
      <c r="H60" s="58">
        <v>0</v>
      </c>
    </row>
    <row r="61" spans="1:10" x14ac:dyDescent="0.3">
      <c r="A61" s="46" t="s">
        <v>56</v>
      </c>
      <c r="B61" s="1"/>
      <c r="C61" s="1"/>
      <c r="D61" s="1"/>
      <c r="E61" s="56"/>
      <c r="F61" s="56">
        <v>1612883.22</v>
      </c>
      <c r="G61" s="57"/>
      <c r="H61" s="58">
        <v>77</v>
      </c>
    </row>
    <row r="62" spans="1:10" x14ac:dyDescent="0.3">
      <c r="A62" s="46" t="s">
        <v>57</v>
      </c>
      <c r="B62" s="1"/>
      <c r="C62" s="1"/>
      <c r="D62" s="1"/>
      <c r="E62" s="56"/>
      <c r="F62" s="56"/>
      <c r="G62" s="57">
        <v>0</v>
      </c>
      <c r="H62" s="58">
        <v>0</v>
      </c>
    </row>
    <row r="63" spans="1:10" x14ac:dyDescent="0.3">
      <c r="A63" s="46" t="s">
        <v>58</v>
      </c>
      <c r="B63" s="1"/>
      <c r="C63" s="1"/>
      <c r="D63" s="1"/>
      <c r="E63" s="56"/>
      <c r="F63" s="60"/>
      <c r="G63" s="57">
        <v>2940268.92</v>
      </c>
      <c r="H63" s="58">
        <v>118</v>
      </c>
    </row>
    <row r="64" spans="1:10" x14ac:dyDescent="0.3">
      <c r="A64" s="46" t="s">
        <v>59</v>
      </c>
      <c r="B64" s="1"/>
      <c r="C64" s="1"/>
      <c r="D64" s="1"/>
      <c r="E64" s="61"/>
      <c r="F64" s="61"/>
      <c r="G64" s="57">
        <v>1527324.4</v>
      </c>
      <c r="H64" s="58">
        <v>59</v>
      </c>
    </row>
    <row r="65" spans="1:10" x14ac:dyDescent="0.3">
      <c r="A65" s="34" t="s">
        <v>60</v>
      </c>
      <c r="B65" s="1"/>
      <c r="C65" s="1"/>
      <c r="D65" s="1"/>
      <c r="E65" s="62">
        <v>1902999.87</v>
      </c>
      <c r="F65" s="62">
        <v>1612883.22</v>
      </c>
      <c r="G65" s="63">
        <v>4467593.32</v>
      </c>
      <c r="H65" s="64">
        <v>363</v>
      </c>
      <c r="I65" s="59"/>
    </row>
    <row r="66" spans="1:10" x14ac:dyDescent="0.3">
      <c r="A66" s="15"/>
      <c r="B66" s="1"/>
      <c r="C66" s="1"/>
      <c r="D66" s="1"/>
      <c r="E66" s="1"/>
      <c r="F66" s="1"/>
      <c r="G66" s="1"/>
      <c r="H66" s="42"/>
    </row>
    <row r="67" spans="1:10" x14ac:dyDescent="0.3">
      <c r="A67" s="15"/>
      <c r="B67" s="1"/>
      <c r="C67" s="1"/>
      <c r="D67" s="1"/>
      <c r="E67" s="47"/>
      <c r="F67" s="47"/>
      <c r="G67" s="47"/>
      <c r="H67" s="47"/>
    </row>
    <row r="68" spans="1:10" x14ac:dyDescent="0.3">
      <c r="A68" s="15"/>
      <c r="B68" s="1"/>
      <c r="C68" s="1"/>
      <c r="D68" s="1"/>
      <c r="E68" s="1"/>
      <c r="F68" s="1"/>
      <c r="G68" s="1"/>
      <c r="H68" s="42"/>
    </row>
    <row r="69" spans="1:10" x14ac:dyDescent="0.3">
      <c r="A69" s="15" t="s">
        <v>61</v>
      </c>
      <c r="B69" s="1"/>
      <c r="C69" s="1"/>
      <c r="D69" s="2"/>
      <c r="E69" s="1"/>
      <c r="F69" s="65"/>
      <c r="G69" s="1"/>
      <c r="H69" s="42"/>
    </row>
    <row r="70" spans="1:10" x14ac:dyDescent="0.3">
      <c r="A70" s="15"/>
      <c r="B70" s="1"/>
      <c r="C70" s="1"/>
      <c r="D70" s="66" t="s">
        <v>62</v>
      </c>
      <c r="E70" s="66" t="s">
        <v>63</v>
      </c>
      <c r="F70" s="67" t="s">
        <v>64</v>
      </c>
      <c r="G70" s="68" t="s">
        <v>65</v>
      </c>
      <c r="H70" s="42"/>
    </row>
    <row r="71" spans="1:10" x14ac:dyDescent="0.3">
      <c r="A71" s="46" t="s">
        <v>66</v>
      </c>
      <c r="B71" s="1"/>
      <c r="C71" s="1"/>
      <c r="D71" s="69">
        <v>73795</v>
      </c>
      <c r="E71" s="70">
        <v>1839203191.23</v>
      </c>
      <c r="F71" s="71">
        <v>7.0000000000000007E-2</v>
      </c>
      <c r="G71" s="70">
        <v>1456642050.5</v>
      </c>
      <c r="H71" s="42"/>
      <c r="I71" s="59"/>
    </row>
    <row r="72" spans="1:10" x14ac:dyDescent="0.3">
      <c r="A72" s="46" t="s">
        <v>67</v>
      </c>
      <c r="B72" s="1"/>
      <c r="C72" s="1"/>
      <c r="D72" s="72"/>
      <c r="E72" s="73">
        <v>-24391115.739999998</v>
      </c>
      <c r="F72" s="74"/>
      <c r="G72" s="35">
        <v>-19021754.800000191</v>
      </c>
      <c r="H72" s="42"/>
      <c r="I72" s="59"/>
    </row>
    <row r="73" spans="1:10" x14ac:dyDescent="0.3">
      <c r="A73" s="46" t="s">
        <v>68</v>
      </c>
      <c r="B73" s="1"/>
      <c r="C73" s="1"/>
      <c r="D73" s="75">
        <v>-103</v>
      </c>
      <c r="E73" s="73">
        <v>-2483893.12</v>
      </c>
      <c r="F73" s="74"/>
      <c r="G73" s="35">
        <v>-1987174.3</v>
      </c>
      <c r="H73" s="42"/>
      <c r="I73" s="59"/>
    </row>
    <row r="74" spans="1:10" x14ac:dyDescent="0.3">
      <c r="A74" s="46" t="s">
        <v>69</v>
      </c>
      <c r="B74" s="1"/>
      <c r="C74" s="1"/>
      <c r="D74" s="75">
        <v>0</v>
      </c>
      <c r="E74" s="73">
        <v>0</v>
      </c>
      <c r="F74" s="74"/>
      <c r="G74" s="35">
        <v>0</v>
      </c>
      <c r="H74" s="42"/>
      <c r="I74" s="59"/>
    </row>
    <row r="75" spans="1:10" x14ac:dyDescent="0.3">
      <c r="A75" s="46" t="s">
        <v>70</v>
      </c>
      <c r="B75" s="1"/>
      <c r="C75" s="21"/>
      <c r="D75" s="75">
        <v>-54</v>
      </c>
      <c r="E75" s="73">
        <v>-1149667.22</v>
      </c>
      <c r="F75" s="74"/>
      <c r="G75" s="35">
        <v>-926870.05</v>
      </c>
      <c r="H75" s="42"/>
      <c r="I75" s="59"/>
    </row>
    <row r="76" spans="1:10" x14ac:dyDescent="0.3">
      <c r="A76" s="46" t="s">
        <v>71</v>
      </c>
      <c r="B76" s="1"/>
      <c r="C76" s="1"/>
      <c r="D76" s="75">
        <v>-206</v>
      </c>
      <c r="E76" s="73">
        <v>-4987374.28</v>
      </c>
      <c r="F76" s="76"/>
      <c r="G76" s="35">
        <v>-4041333.73</v>
      </c>
      <c r="H76" s="42"/>
      <c r="I76" s="59"/>
      <c r="J76" s="59"/>
    </row>
    <row r="77" spans="1:10" x14ac:dyDescent="0.3">
      <c r="A77" s="46" t="s">
        <v>72</v>
      </c>
      <c r="B77" s="1"/>
      <c r="C77" s="77"/>
      <c r="D77" s="78">
        <v>73432</v>
      </c>
      <c r="E77" s="79">
        <v>1806191140.8700001</v>
      </c>
      <c r="F77" s="80"/>
      <c r="G77" s="79">
        <v>1430664917.6199999</v>
      </c>
      <c r="H77" s="52"/>
      <c r="I77" s="59"/>
    </row>
    <row r="78" spans="1:10" x14ac:dyDescent="0.3">
      <c r="A78" s="81"/>
      <c r="B78" s="1"/>
      <c r="C78" s="47"/>
      <c r="D78" s="1"/>
      <c r="E78" s="82" t="s">
        <v>51</v>
      </c>
      <c r="F78" s="1"/>
      <c r="G78" s="82" t="s">
        <v>51</v>
      </c>
      <c r="H78" s="52"/>
    </row>
    <row r="79" spans="1:10" x14ac:dyDescent="0.3">
      <c r="A79" s="83" t="s">
        <v>73</v>
      </c>
      <c r="B79" s="1"/>
      <c r="C79" s="47"/>
      <c r="D79" s="1"/>
      <c r="E79" s="1"/>
      <c r="F79" s="1"/>
      <c r="G79" s="1"/>
      <c r="H79" s="52"/>
    </row>
    <row r="80" spans="1:10" x14ac:dyDescent="0.3">
      <c r="A80" s="84" t="s">
        <v>74</v>
      </c>
      <c r="B80" s="1"/>
      <c r="C80" s="47"/>
      <c r="D80" s="1"/>
      <c r="E80" s="1"/>
      <c r="F80" s="1"/>
      <c r="G80" s="56">
        <v>551760595.96000004</v>
      </c>
      <c r="H80" s="52"/>
      <c r="I80" s="59"/>
    </row>
    <row r="81" spans="1:10" x14ac:dyDescent="0.3">
      <c r="A81" s="84" t="s">
        <v>75</v>
      </c>
      <c r="B81" s="1"/>
      <c r="C81" s="47"/>
      <c r="D81" s="1"/>
      <c r="E81" s="1"/>
      <c r="F81" s="1"/>
      <c r="G81" s="61">
        <v>878904321.65999997</v>
      </c>
      <c r="H81" s="52"/>
      <c r="I81" s="59"/>
    </row>
    <row r="82" spans="1:10" x14ac:dyDescent="0.3">
      <c r="A82" s="85" t="s">
        <v>60</v>
      </c>
      <c r="B82" s="1"/>
      <c r="C82" s="47"/>
      <c r="D82" s="1"/>
      <c r="E82" s="1"/>
      <c r="F82" s="1"/>
      <c r="G82" s="86">
        <v>1430664917.6199999</v>
      </c>
      <c r="H82" s="52"/>
      <c r="I82" s="59"/>
    </row>
    <row r="83" spans="1:10" x14ac:dyDescent="0.3">
      <c r="A83" s="84"/>
      <c r="B83" s="1"/>
      <c r="C83" s="47"/>
      <c r="D83" s="1"/>
      <c r="E83" s="1"/>
      <c r="F83" s="1"/>
      <c r="G83" s="1"/>
      <c r="H83" s="52"/>
    </row>
    <row r="84" spans="1:10" x14ac:dyDescent="0.3">
      <c r="A84" s="87"/>
      <c r="B84" s="1"/>
      <c r="C84" s="47"/>
      <c r="D84" s="1"/>
      <c r="E84" s="1"/>
      <c r="F84" s="1"/>
      <c r="G84" s="1"/>
      <c r="H84" s="52"/>
    </row>
    <row r="85" spans="1:10" x14ac:dyDescent="0.3">
      <c r="A85" s="15" t="s">
        <v>76</v>
      </c>
      <c r="B85" s="1"/>
      <c r="C85" s="1"/>
      <c r="D85" s="1"/>
      <c r="E85" s="1"/>
      <c r="F85" s="1"/>
      <c r="G85" s="88"/>
      <c r="H85" s="1"/>
    </row>
    <row r="86" spans="1:10" x14ac:dyDescent="0.3">
      <c r="A86" s="15"/>
      <c r="B86" s="1"/>
      <c r="C86" s="1"/>
      <c r="D86" s="1"/>
      <c r="E86" s="1"/>
      <c r="F86" s="1"/>
      <c r="G86" s="47"/>
      <c r="H86" s="1"/>
    </row>
    <row r="87" spans="1:10" x14ac:dyDescent="0.3">
      <c r="A87" s="46" t="s">
        <v>43</v>
      </c>
      <c r="B87" s="1"/>
      <c r="C87" s="1"/>
      <c r="D87" s="1"/>
      <c r="E87" s="47"/>
      <c r="F87" s="37"/>
      <c r="G87" s="1"/>
      <c r="H87" s="89">
        <v>35938131.859999999</v>
      </c>
      <c r="I87" s="37"/>
      <c r="J87" s="37"/>
    </row>
    <row r="88" spans="1:10" x14ac:dyDescent="0.3">
      <c r="A88" s="46" t="s">
        <v>77</v>
      </c>
      <c r="B88" s="1"/>
      <c r="C88" s="1"/>
      <c r="D88" s="1"/>
      <c r="E88" s="1"/>
      <c r="F88" s="1"/>
      <c r="G88" s="1"/>
      <c r="H88" s="90">
        <v>0</v>
      </c>
      <c r="J88" s="37"/>
    </row>
    <row r="89" spans="1:10" x14ac:dyDescent="0.3">
      <c r="A89" s="46" t="s">
        <v>78</v>
      </c>
      <c r="B89" s="1"/>
      <c r="C89" s="1"/>
      <c r="D89" s="1"/>
      <c r="E89" s="1"/>
      <c r="F89" s="21"/>
      <c r="G89" s="1"/>
      <c r="H89" s="89">
        <v>35938131.859999999</v>
      </c>
      <c r="J89" s="37"/>
    </row>
    <row r="90" spans="1:10" x14ac:dyDescent="0.3">
      <c r="A90" s="46"/>
      <c r="B90" s="1"/>
      <c r="C90" s="1"/>
      <c r="D90" s="1"/>
      <c r="E90" s="1"/>
      <c r="F90" s="1"/>
      <c r="G90" s="1"/>
      <c r="H90" s="21"/>
    </row>
    <row r="91" spans="1:10" x14ac:dyDescent="0.3">
      <c r="A91" s="46" t="s">
        <v>79</v>
      </c>
      <c r="B91" s="1"/>
      <c r="C91" s="1"/>
      <c r="D91" s="1"/>
      <c r="E91" s="1"/>
      <c r="F91" s="21"/>
      <c r="G91" s="1"/>
      <c r="H91" s="89">
        <v>0</v>
      </c>
      <c r="J91" s="37"/>
    </row>
    <row r="92" spans="1:10" x14ac:dyDescent="0.3">
      <c r="A92" s="46" t="s">
        <v>80</v>
      </c>
      <c r="B92" s="1"/>
      <c r="C92" s="1"/>
      <c r="D92" s="1"/>
      <c r="E92" s="1"/>
      <c r="F92" s="21"/>
      <c r="G92" s="1"/>
      <c r="H92" s="91">
        <v>435033.38</v>
      </c>
      <c r="J92" s="37"/>
    </row>
    <row r="93" spans="1:10" x14ac:dyDescent="0.3">
      <c r="A93" s="15" t="s">
        <v>81</v>
      </c>
      <c r="B93" s="1"/>
      <c r="C93" s="1"/>
      <c r="D93" s="1"/>
      <c r="E93" s="1"/>
      <c r="F93" s="1"/>
      <c r="G93" s="1"/>
      <c r="H93" s="92">
        <v>796518.94</v>
      </c>
      <c r="J93" s="37"/>
    </row>
    <row r="94" spans="1:10" x14ac:dyDescent="0.3">
      <c r="A94" s="46" t="s">
        <v>82</v>
      </c>
      <c r="B94" s="1"/>
      <c r="C94" s="1"/>
      <c r="D94" s="1"/>
      <c r="E94" s="1"/>
      <c r="F94" s="1"/>
      <c r="G94" s="1"/>
      <c r="H94" s="15"/>
    </row>
    <row r="95" spans="1:10" x14ac:dyDescent="0.3">
      <c r="A95" s="34" t="s">
        <v>83</v>
      </c>
      <c r="B95" s="1"/>
      <c r="C95" s="1"/>
      <c r="D95" s="1"/>
      <c r="E95" s="1"/>
      <c r="F95" s="1"/>
      <c r="G95" s="1"/>
      <c r="H95" s="89">
        <v>1213868.3799999999</v>
      </c>
      <c r="J95" s="37"/>
    </row>
    <row r="96" spans="1:10" x14ac:dyDescent="0.3">
      <c r="A96" s="34" t="s">
        <v>84</v>
      </c>
      <c r="B96" s="1"/>
      <c r="C96" s="1"/>
      <c r="D96" s="1"/>
      <c r="E96" s="1"/>
      <c r="F96" s="1"/>
      <c r="G96" s="1"/>
      <c r="H96" s="89">
        <v>1213868.3799999999</v>
      </c>
      <c r="J96" s="37"/>
    </row>
    <row r="97" spans="1:10" x14ac:dyDescent="0.3">
      <c r="A97" s="34" t="s">
        <v>85</v>
      </c>
      <c r="B97" s="1"/>
      <c r="C97" s="1"/>
      <c r="D97" s="1"/>
      <c r="E97" s="1"/>
      <c r="F97" s="1"/>
      <c r="G97" s="1"/>
      <c r="H97" s="93">
        <v>0</v>
      </c>
      <c r="J97" s="37"/>
    </row>
    <row r="98" spans="1:10" x14ac:dyDescent="0.3">
      <c r="A98" s="34" t="s">
        <v>86</v>
      </c>
      <c r="B98" s="1"/>
      <c r="C98" s="1"/>
      <c r="D98" s="1"/>
      <c r="E98" s="1"/>
      <c r="F98" s="1"/>
      <c r="G98" s="1"/>
      <c r="H98" s="94">
        <v>2445420.6999999997</v>
      </c>
      <c r="I98" s="37"/>
      <c r="J98" s="37"/>
    </row>
    <row r="99" spans="1:10" x14ac:dyDescent="0.3">
      <c r="A99" s="81"/>
      <c r="B99" s="1"/>
      <c r="C99" s="1"/>
      <c r="D99" s="1"/>
      <c r="E99" s="1"/>
      <c r="F99" s="1"/>
      <c r="G99" s="1"/>
      <c r="H99" s="1"/>
    </row>
    <row r="100" spans="1:10" x14ac:dyDescent="0.3">
      <c r="A100" s="46" t="s">
        <v>87</v>
      </c>
      <c r="B100" s="1"/>
      <c r="C100" s="1"/>
      <c r="D100" s="1"/>
      <c r="E100" s="1"/>
      <c r="F100" s="1"/>
      <c r="G100" s="1"/>
      <c r="H100" s="1"/>
    </row>
    <row r="101" spans="1:10" x14ac:dyDescent="0.3">
      <c r="A101" s="95" t="s">
        <v>88</v>
      </c>
      <c r="B101" s="1"/>
      <c r="C101" s="1"/>
      <c r="D101" s="1"/>
      <c r="E101" s="1"/>
      <c r="F101" s="1"/>
      <c r="G101" s="1"/>
      <c r="H101" s="1"/>
    </row>
    <row r="102" spans="1:10" x14ac:dyDescent="0.3">
      <c r="A102" s="96" t="s">
        <v>89</v>
      </c>
      <c r="B102" s="1"/>
      <c r="C102" s="1"/>
      <c r="D102" s="1"/>
      <c r="E102" s="1"/>
      <c r="F102" s="1"/>
      <c r="G102" s="1"/>
      <c r="H102" s="89">
        <v>0</v>
      </c>
      <c r="J102" s="37"/>
    </row>
    <row r="103" spans="1:10" x14ac:dyDescent="0.3">
      <c r="A103" s="96" t="s">
        <v>90</v>
      </c>
      <c r="B103" s="1"/>
      <c r="C103" s="1"/>
      <c r="D103" s="1"/>
      <c r="E103" s="1"/>
      <c r="F103" s="1"/>
      <c r="G103" s="1"/>
      <c r="H103" s="89">
        <v>0</v>
      </c>
      <c r="J103" s="37"/>
    </row>
    <row r="104" spans="1:10" x14ac:dyDescent="0.3">
      <c r="A104" s="96" t="s">
        <v>91</v>
      </c>
      <c r="B104" s="1"/>
      <c r="C104" s="1"/>
      <c r="D104" s="1"/>
      <c r="E104" s="1"/>
      <c r="F104" s="1"/>
      <c r="G104" s="1"/>
      <c r="H104" s="89">
        <v>253904.19</v>
      </c>
      <c r="J104" s="37"/>
    </row>
    <row r="105" spans="1:10" x14ac:dyDescent="0.3">
      <c r="A105" s="96"/>
      <c r="B105" s="1"/>
      <c r="C105" s="1"/>
      <c r="D105" s="1"/>
      <c r="E105" s="1"/>
      <c r="F105" s="1"/>
      <c r="G105" s="1"/>
      <c r="H105" s="89"/>
    </row>
    <row r="106" spans="1:10" x14ac:dyDescent="0.3">
      <c r="A106" s="96" t="s">
        <v>92</v>
      </c>
      <c r="B106" s="1"/>
      <c r="C106" s="1"/>
      <c r="D106" s="1"/>
      <c r="E106" s="1"/>
      <c r="F106" s="1"/>
      <c r="G106" s="1"/>
      <c r="H106" s="89">
        <v>253904.19</v>
      </c>
      <c r="J106" s="37"/>
    </row>
    <row r="107" spans="1:10" x14ac:dyDescent="0.3">
      <c r="A107" s="96" t="s">
        <v>93</v>
      </c>
      <c r="B107" s="1"/>
      <c r="C107" s="1"/>
      <c r="D107" s="1"/>
      <c r="E107" s="1"/>
      <c r="F107" s="1"/>
      <c r="G107" s="1"/>
      <c r="H107" s="97">
        <v>0</v>
      </c>
      <c r="J107" s="37"/>
    </row>
    <row r="108" spans="1:10" x14ac:dyDescent="0.3">
      <c r="A108" s="15"/>
      <c r="B108" s="1"/>
      <c r="C108" s="1"/>
      <c r="D108" s="1"/>
      <c r="E108" s="1"/>
      <c r="F108" s="1"/>
      <c r="G108" s="1"/>
      <c r="H108" s="1"/>
    </row>
    <row r="109" spans="1:10" x14ac:dyDescent="0.3">
      <c r="A109" s="95" t="s">
        <v>94</v>
      </c>
      <c r="B109" s="1"/>
      <c r="C109" s="1"/>
      <c r="D109" s="1"/>
      <c r="E109" s="1"/>
      <c r="F109" s="1"/>
      <c r="G109" s="1"/>
      <c r="H109" s="1"/>
    </row>
    <row r="110" spans="1:10" x14ac:dyDescent="0.3">
      <c r="A110" s="96" t="s">
        <v>95</v>
      </c>
      <c r="B110" s="1"/>
      <c r="C110" s="1"/>
      <c r="D110" s="1"/>
      <c r="E110" s="1"/>
      <c r="F110" s="1"/>
      <c r="G110" s="1"/>
      <c r="H110" s="89">
        <v>0</v>
      </c>
      <c r="J110" s="37"/>
    </row>
    <row r="111" spans="1:10" x14ac:dyDescent="0.3">
      <c r="A111" s="96" t="s">
        <v>96</v>
      </c>
      <c r="B111" s="1"/>
      <c r="C111" s="1"/>
      <c r="D111" s="1"/>
      <c r="E111" s="1"/>
      <c r="F111" s="1"/>
      <c r="G111" s="1"/>
      <c r="H111" s="89">
        <v>0</v>
      </c>
      <c r="J111" s="37"/>
    </row>
    <row r="112" spans="1:10" x14ac:dyDescent="0.3">
      <c r="A112" s="96" t="s">
        <v>97</v>
      </c>
      <c r="B112" s="1"/>
      <c r="C112" s="1"/>
      <c r="D112" s="1"/>
      <c r="E112" s="1"/>
      <c r="F112" s="1"/>
      <c r="G112" s="1"/>
      <c r="H112" s="89">
        <v>1196916.67</v>
      </c>
      <c r="J112" s="37"/>
    </row>
    <row r="113" spans="1:10" x14ac:dyDescent="0.3">
      <c r="A113" s="96"/>
      <c r="B113" s="1"/>
      <c r="C113" s="1"/>
      <c r="D113" s="1"/>
      <c r="E113" s="1"/>
      <c r="F113" s="1"/>
      <c r="G113" s="1"/>
      <c r="H113" s="89"/>
    </row>
    <row r="114" spans="1:10" x14ac:dyDescent="0.3">
      <c r="A114" s="96" t="s">
        <v>98</v>
      </c>
      <c r="B114" s="1"/>
      <c r="C114" s="1"/>
      <c r="D114" s="1"/>
      <c r="E114" s="1"/>
      <c r="F114" s="1"/>
      <c r="G114" s="1"/>
      <c r="H114" s="89">
        <v>1196916.67</v>
      </c>
      <c r="J114" s="37"/>
    </row>
    <row r="115" spans="1:10" x14ac:dyDescent="0.3">
      <c r="A115" s="96" t="s">
        <v>99</v>
      </c>
      <c r="B115" s="1"/>
      <c r="C115" s="1"/>
      <c r="D115" s="1"/>
      <c r="E115" s="1"/>
      <c r="F115" s="1"/>
      <c r="G115" s="1"/>
      <c r="H115" s="97">
        <v>0</v>
      </c>
      <c r="J115" s="37"/>
    </row>
    <row r="116" spans="1:10" x14ac:dyDescent="0.3">
      <c r="A116" s="96"/>
      <c r="B116" s="1"/>
      <c r="C116" s="1"/>
      <c r="D116" s="1"/>
      <c r="E116" s="1"/>
      <c r="F116" s="1"/>
      <c r="G116" s="1"/>
      <c r="H116" s="1"/>
    </row>
    <row r="117" spans="1:10" x14ac:dyDescent="0.3">
      <c r="A117" s="95" t="s">
        <v>100</v>
      </c>
      <c r="B117" s="1"/>
      <c r="C117" s="1"/>
      <c r="D117" s="1"/>
      <c r="E117" s="1"/>
      <c r="F117" s="1"/>
      <c r="G117" s="1"/>
      <c r="H117" s="1"/>
    </row>
    <row r="118" spans="1:10" x14ac:dyDescent="0.3">
      <c r="A118" s="96" t="s">
        <v>101</v>
      </c>
      <c r="B118" s="1"/>
      <c r="C118" s="1"/>
      <c r="D118" s="1"/>
      <c r="E118" s="1"/>
      <c r="F118" s="1"/>
      <c r="G118" s="1"/>
      <c r="H118" s="89">
        <v>0</v>
      </c>
      <c r="J118" s="37"/>
    </row>
    <row r="119" spans="1:10" x14ac:dyDescent="0.3">
      <c r="A119" s="96" t="s">
        <v>102</v>
      </c>
      <c r="B119" s="1"/>
      <c r="C119" s="1"/>
      <c r="D119" s="1"/>
      <c r="E119" s="1"/>
      <c r="F119" s="1"/>
      <c r="G119" s="1"/>
      <c r="H119" s="89">
        <v>0</v>
      </c>
      <c r="J119" s="37"/>
    </row>
    <row r="120" spans="1:10" x14ac:dyDescent="0.3">
      <c r="A120" s="96" t="s">
        <v>103</v>
      </c>
      <c r="B120" s="1"/>
      <c r="C120" s="1"/>
      <c r="D120" s="1"/>
      <c r="E120" s="1"/>
      <c r="F120" s="1"/>
      <c r="G120" s="1"/>
      <c r="H120" s="89">
        <v>0</v>
      </c>
      <c r="J120" s="37"/>
    </row>
    <row r="121" spans="1:10" x14ac:dyDescent="0.3">
      <c r="A121" s="96"/>
      <c r="B121" s="1"/>
      <c r="C121" s="1"/>
      <c r="D121" s="1"/>
      <c r="E121" s="1"/>
      <c r="F121" s="1"/>
      <c r="G121" s="1"/>
      <c r="H121" s="89"/>
    </row>
    <row r="122" spans="1:10" x14ac:dyDescent="0.3">
      <c r="A122" s="96" t="s">
        <v>104</v>
      </c>
      <c r="B122" s="1"/>
      <c r="C122" s="1"/>
      <c r="D122" s="1"/>
      <c r="E122" s="1"/>
      <c r="F122" s="1"/>
      <c r="G122" s="1"/>
      <c r="H122" s="89">
        <v>0</v>
      </c>
      <c r="J122" s="37"/>
    </row>
    <row r="123" spans="1:10" x14ac:dyDescent="0.3">
      <c r="A123" s="96" t="s">
        <v>105</v>
      </c>
      <c r="B123" s="1"/>
      <c r="C123" s="1"/>
      <c r="D123" s="1"/>
      <c r="E123" s="1"/>
      <c r="F123" s="1"/>
      <c r="G123" s="1"/>
      <c r="H123" s="97">
        <v>0</v>
      </c>
      <c r="J123" s="37"/>
    </row>
    <row r="124" spans="1:10" x14ac:dyDescent="0.3">
      <c r="A124" s="96"/>
      <c r="B124" s="1"/>
      <c r="C124" s="1"/>
      <c r="D124" s="1"/>
      <c r="E124" s="1"/>
      <c r="F124" s="1"/>
      <c r="G124" s="1"/>
      <c r="H124" s="1"/>
    </row>
    <row r="125" spans="1:10" x14ac:dyDescent="0.3">
      <c r="A125" s="95" t="s">
        <v>106</v>
      </c>
      <c r="B125" s="1"/>
      <c r="C125" s="1"/>
      <c r="D125" s="1"/>
      <c r="E125" s="1"/>
      <c r="F125" s="1"/>
      <c r="G125" s="1"/>
      <c r="H125" s="31"/>
    </row>
    <row r="126" spans="1:10" x14ac:dyDescent="0.3">
      <c r="A126" s="96" t="s">
        <v>107</v>
      </c>
      <c r="B126" s="1"/>
      <c r="C126" s="1"/>
      <c r="D126" s="1"/>
      <c r="E126" s="1"/>
      <c r="F126" s="1"/>
      <c r="G126" s="1"/>
      <c r="H126" s="89">
        <v>0</v>
      </c>
      <c r="J126" s="37"/>
    </row>
    <row r="127" spans="1:10" x14ac:dyDescent="0.3">
      <c r="A127" s="96" t="s">
        <v>108</v>
      </c>
      <c r="B127" s="1"/>
      <c r="C127" s="1"/>
      <c r="D127" s="1"/>
      <c r="E127" s="1"/>
      <c r="F127" s="1"/>
      <c r="G127" s="1"/>
      <c r="H127" s="89">
        <v>0</v>
      </c>
      <c r="J127" s="37"/>
    </row>
    <row r="128" spans="1:10" x14ac:dyDescent="0.3">
      <c r="A128" s="96" t="s">
        <v>109</v>
      </c>
      <c r="B128" s="1"/>
      <c r="C128" s="1"/>
      <c r="D128" s="1"/>
      <c r="E128" s="1"/>
      <c r="F128" s="1"/>
      <c r="G128" s="1"/>
      <c r="H128" s="89">
        <v>1005100</v>
      </c>
      <c r="J128" s="37"/>
    </row>
    <row r="129" spans="1:10" x14ac:dyDescent="0.3">
      <c r="A129" s="96"/>
      <c r="B129" s="1"/>
      <c r="C129" s="1"/>
      <c r="D129" s="1"/>
      <c r="E129" s="1"/>
      <c r="F129" s="1"/>
      <c r="G129" s="1"/>
      <c r="H129" s="89"/>
    </row>
    <row r="130" spans="1:10" x14ac:dyDescent="0.3">
      <c r="A130" s="96" t="s">
        <v>110</v>
      </c>
      <c r="B130" s="1"/>
      <c r="C130" s="1"/>
      <c r="D130" s="1"/>
      <c r="E130" s="1"/>
      <c r="F130" s="1"/>
      <c r="G130" s="1"/>
      <c r="H130" s="89">
        <v>1005100</v>
      </c>
      <c r="J130" s="37"/>
    </row>
    <row r="131" spans="1:10" x14ac:dyDescent="0.3">
      <c r="A131" s="96" t="s">
        <v>111</v>
      </c>
      <c r="B131" s="1"/>
      <c r="C131" s="1"/>
      <c r="D131" s="1"/>
      <c r="E131" s="1"/>
      <c r="F131" s="1"/>
      <c r="G131" s="1"/>
      <c r="H131" s="97">
        <v>0</v>
      </c>
      <c r="J131" s="37"/>
    </row>
    <row r="132" spans="1:10" x14ac:dyDescent="0.3">
      <c r="A132" s="15"/>
      <c r="B132" s="1"/>
      <c r="C132" s="1"/>
      <c r="D132" s="1"/>
      <c r="E132" s="1"/>
      <c r="F132" s="1"/>
      <c r="G132" s="1"/>
      <c r="H132" s="21" t="s">
        <v>51</v>
      </c>
    </row>
    <row r="133" spans="1:10" x14ac:dyDescent="0.3">
      <c r="A133" s="95" t="s">
        <v>112</v>
      </c>
      <c r="B133" s="1"/>
      <c r="C133" s="1"/>
      <c r="D133" s="1"/>
      <c r="E133" s="1"/>
      <c r="F133" s="1"/>
      <c r="G133" s="1"/>
      <c r="H133" s="1"/>
    </row>
    <row r="134" spans="1:10" x14ac:dyDescent="0.3">
      <c r="A134" s="96" t="s">
        <v>113</v>
      </c>
      <c r="B134" s="1"/>
      <c r="C134" s="1"/>
      <c r="D134" s="1"/>
      <c r="E134" s="1"/>
      <c r="F134" s="1"/>
      <c r="G134" s="1"/>
      <c r="H134" s="89">
        <v>0</v>
      </c>
      <c r="J134" s="37"/>
    </row>
    <row r="135" spans="1:10" x14ac:dyDescent="0.3">
      <c r="A135" s="96" t="s">
        <v>114</v>
      </c>
      <c r="B135" s="1"/>
      <c r="C135" s="1"/>
      <c r="D135" s="1"/>
      <c r="E135" s="1"/>
      <c r="F135" s="1"/>
      <c r="G135" s="1"/>
      <c r="H135" s="89">
        <v>0</v>
      </c>
      <c r="J135" s="37"/>
    </row>
    <row r="136" spans="1:10" x14ac:dyDescent="0.3">
      <c r="A136" s="96" t="s">
        <v>115</v>
      </c>
      <c r="B136" s="1"/>
      <c r="C136" s="1"/>
      <c r="D136" s="1"/>
      <c r="E136" s="1"/>
      <c r="F136" s="1"/>
      <c r="G136" s="1"/>
      <c r="H136" s="89">
        <v>250200</v>
      </c>
      <c r="J136" s="37"/>
    </row>
    <row r="137" spans="1:10" x14ac:dyDescent="0.3">
      <c r="A137" s="96"/>
      <c r="B137" s="1"/>
      <c r="C137" s="1"/>
      <c r="D137" s="1"/>
      <c r="E137" s="1"/>
      <c r="F137" s="1"/>
      <c r="G137" s="1"/>
      <c r="H137" s="89"/>
    </row>
    <row r="138" spans="1:10" x14ac:dyDescent="0.3">
      <c r="A138" s="96" t="s">
        <v>116</v>
      </c>
      <c r="B138" s="1"/>
      <c r="C138" s="1"/>
      <c r="D138" s="1"/>
      <c r="E138" s="1"/>
      <c r="F138" s="1"/>
      <c r="G138" s="1"/>
      <c r="H138" s="89">
        <v>250200</v>
      </c>
      <c r="J138" s="37"/>
    </row>
    <row r="139" spans="1:10" x14ac:dyDescent="0.3">
      <c r="A139" s="96" t="s">
        <v>117</v>
      </c>
      <c r="B139" s="1"/>
      <c r="C139" s="1"/>
      <c r="D139" s="1"/>
      <c r="E139" s="1"/>
      <c r="F139" s="1"/>
      <c r="G139" s="1"/>
      <c r="H139" s="97">
        <v>0</v>
      </c>
      <c r="J139" s="37"/>
    </row>
    <row r="140" spans="1:10" x14ac:dyDescent="0.3">
      <c r="A140" s="95"/>
      <c r="B140" s="1"/>
      <c r="C140" s="1"/>
      <c r="D140" s="1"/>
      <c r="E140" s="1"/>
      <c r="F140" s="1"/>
      <c r="G140" s="1"/>
      <c r="H140" s="1"/>
    </row>
    <row r="141" spans="1:10" x14ac:dyDescent="0.3">
      <c r="A141" s="95" t="s">
        <v>118</v>
      </c>
      <c r="B141" s="1"/>
      <c r="C141" s="1"/>
      <c r="D141" s="1"/>
      <c r="E141" s="1"/>
      <c r="F141" s="1"/>
      <c r="G141" s="1"/>
      <c r="H141" s="1"/>
    </row>
    <row r="142" spans="1:10" x14ac:dyDescent="0.3">
      <c r="A142" s="96" t="s">
        <v>119</v>
      </c>
      <c r="B142" s="1"/>
      <c r="C142" s="1"/>
      <c r="D142" s="1"/>
      <c r="E142" s="1"/>
      <c r="F142" s="1"/>
      <c r="G142" s="1"/>
      <c r="H142" s="31">
        <v>0</v>
      </c>
      <c r="J142" s="37"/>
    </row>
    <row r="143" spans="1:10" x14ac:dyDescent="0.3">
      <c r="A143" s="96" t="s">
        <v>120</v>
      </c>
      <c r="B143" s="1"/>
      <c r="C143" s="1"/>
      <c r="D143" s="1"/>
      <c r="E143" s="1"/>
      <c r="F143" s="1"/>
      <c r="G143" s="1"/>
      <c r="H143" s="31">
        <v>0</v>
      </c>
      <c r="J143" s="37"/>
    </row>
    <row r="144" spans="1:10" x14ac:dyDescent="0.3">
      <c r="A144" s="96" t="s">
        <v>121</v>
      </c>
      <c r="B144" s="1"/>
      <c r="C144" s="1"/>
      <c r="D144" s="1"/>
      <c r="E144" s="1"/>
      <c r="F144" s="1"/>
      <c r="G144" s="1"/>
      <c r="H144" s="31">
        <v>0</v>
      </c>
      <c r="J144" s="37"/>
    </row>
    <row r="145" spans="1:10" x14ac:dyDescent="0.3">
      <c r="A145" s="96"/>
      <c r="B145" s="1"/>
      <c r="C145" s="1"/>
      <c r="D145" s="1"/>
      <c r="E145" s="1"/>
      <c r="F145" s="1"/>
      <c r="G145" s="1"/>
      <c r="H145" s="31"/>
    </row>
    <row r="146" spans="1:10" x14ac:dyDescent="0.3">
      <c r="A146" s="96" t="s">
        <v>122</v>
      </c>
      <c r="B146" s="1"/>
      <c r="C146" s="1"/>
      <c r="D146" s="1"/>
      <c r="E146" s="1"/>
      <c r="F146" s="1"/>
      <c r="G146" s="1"/>
      <c r="H146" s="31">
        <v>0</v>
      </c>
      <c r="J146" s="37"/>
    </row>
    <row r="147" spans="1:10" x14ac:dyDescent="0.3">
      <c r="A147" s="96" t="s">
        <v>123</v>
      </c>
      <c r="B147" s="1"/>
      <c r="C147" s="1"/>
      <c r="D147" s="1"/>
      <c r="E147" s="1"/>
      <c r="F147" s="1"/>
      <c r="G147" s="1"/>
      <c r="H147" s="31">
        <v>0</v>
      </c>
      <c r="J147" s="37"/>
    </row>
    <row r="148" spans="1:10" x14ac:dyDescent="0.3">
      <c r="A148" s="15"/>
      <c r="B148" s="1"/>
      <c r="C148" s="1"/>
      <c r="D148" s="1"/>
      <c r="E148" s="1"/>
      <c r="F148" s="1"/>
      <c r="G148" s="1"/>
      <c r="H148" s="21" t="s">
        <v>51</v>
      </c>
    </row>
    <row r="149" spans="1:10" x14ac:dyDescent="0.3">
      <c r="A149" s="95" t="s">
        <v>124</v>
      </c>
      <c r="B149" s="1"/>
      <c r="C149" s="1"/>
      <c r="D149" s="1"/>
      <c r="E149" s="1"/>
      <c r="F149" s="1"/>
      <c r="G149" s="1"/>
      <c r="H149" s="1"/>
    </row>
    <row r="150" spans="1:10" x14ac:dyDescent="0.3">
      <c r="A150" s="96" t="s">
        <v>125</v>
      </c>
      <c r="B150" s="1"/>
      <c r="C150" s="1"/>
      <c r="D150" s="1"/>
      <c r="E150" s="1"/>
      <c r="F150" s="1"/>
      <c r="G150" s="1"/>
      <c r="H150" s="98">
        <v>2706120.86</v>
      </c>
      <c r="J150" s="37"/>
    </row>
    <row r="151" spans="1:10" x14ac:dyDescent="0.3">
      <c r="A151" s="96" t="s">
        <v>126</v>
      </c>
      <c r="B151" s="1"/>
      <c r="C151" s="1"/>
      <c r="D151" s="1"/>
      <c r="E151" s="1"/>
      <c r="F151" s="1"/>
      <c r="G151" s="1"/>
      <c r="H151" s="94">
        <v>2706120.86</v>
      </c>
      <c r="J151" s="37"/>
    </row>
    <row r="152" spans="1:10" x14ac:dyDescent="0.3">
      <c r="A152" s="96" t="s">
        <v>127</v>
      </c>
      <c r="B152" s="1"/>
      <c r="C152" s="1"/>
      <c r="D152" s="1"/>
      <c r="E152" s="1"/>
      <c r="F152" s="1"/>
      <c r="G152" s="1"/>
      <c r="H152" s="94">
        <v>0</v>
      </c>
      <c r="J152" s="37"/>
    </row>
    <row r="153" spans="1:10" x14ac:dyDescent="0.3">
      <c r="A153" s="96" t="s">
        <v>128</v>
      </c>
      <c r="B153" s="1"/>
      <c r="C153" s="1"/>
      <c r="D153" s="1"/>
      <c r="E153" s="1"/>
      <c r="F153" s="1"/>
      <c r="G153" s="1"/>
      <c r="H153" s="94">
        <v>0</v>
      </c>
      <c r="J153" s="37"/>
    </row>
    <row r="154" spans="1:10" x14ac:dyDescent="0.3">
      <c r="A154" s="15"/>
      <c r="B154" s="1"/>
      <c r="C154" s="1"/>
      <c r="D154" s="1"/>
      <c r="E154" s="1"/>
      <c r="F154" s="1"/>
      <c r="G154" s="1"/>
      <c r="H154" s="1"/>
    </row>
    <row r="155" spans="1:10" x14ac:dyDescent="0.3">
      <c r="A155" s="46" t="s">
        <v>129</v>
      </c>
      <c r="B155" s="1"/>
      <c r="C155" s="1"/>
      <c r="D155" s="1"/>
      <c r="E155" s="1"/>
      <c r="F155" s="21"/>
      <c r="G155" s="1"/>
      <c r="H155" s="21">
        <v>30786590.300000001</v>
      </c>
      <c r="J155" s="37"/>
    </row>
    <row r="156" spans="1:10" x14ac:dyDescent="0.3">
      <c r="A156" s="34"/>
      <c r="B156" s="1"/>
      <c r="C156" s="1"/>
      <c r="D156" s="1"/>
      <c r="E156" s="1"/>
      <c r="F156" s="1"/>
      <c r="G156" s="1"/>
      <c r="H156" s="1"/>
    </row>
    <row r="157" spans="1:10" x14ac:dyDescent="0.3">
      <c r="A157" s="34" t="s">
        <v>130</v>
      </c>
      <c r="B157" s="1"/>
      <c r="C157" s="1"/>
      <c r="D157" s="1"/>
      <c r="E157" s="1"/>
      <c r="F157" s="1"/>
      <c r="G157" s="1"/>
      <c r="H157" s="1"/>
    </row>
    <row r="158" spans="1:10" x14ac:dyDescent="0.3">
      <c r="A158" s="99" t="s">
        <v>131</v>
      </c>
      <c r="B158" s="1"/>
      <c r="C158" s="1"/>
      <c r="D158" s="1"/>
      <c r="E158" s="1"/>
      <c r="F158" s="1"/>
      <c r="G158" s="1"/>
      <c r="H158" s="94">
        <v>25977132.880000193</v>
      </c>
      <c r="J158" s="37"/>
    </row>
    <row r="159" spans="1:10" x14ac:dyDescent="0.3">
      <c r="A159" s="46"/>
      <c r="B159" s="1"/>
      <c r="C159" s="1"/>
      <c r="D159" s="1"/>
      <c r="E159" s="1"/>
      <c r="F159" s="1"/>
      <c r="G159" s="1"/>
      <c r="H159" s="15"/>
    </row>
    <row r="160" spans="1:10" x14ac:dyDescent="0.3">
      <c r="A160" s="34" t="s">
        <v>132</v>
      </c>
      <c r="B160" s="1"/>
      <c r="C160" s="1"/>
      <c r="D160" s="1"/>
      <c r="E160" s="1"/>
      <c r="F160" s="1"/>
      <c r="G160" s="1"/>
      <c r="H160" s="89">
        <v>0</v>
      </c>
      <c r="J160" s="37"/>
    </row>
    <row r="161" spans="1:10" x14ac:dyDescent="0.3">
      <c r="A161" s="34" t="s">
        <v>133</v>
      </c>
      <c r="B161" s="1"/>
      <c r="C161" s="1"/>
      <c r="D161" s="1"/>
      <c r="E161" s="1"/>
      <c r="F161" s="1"/>
      <c r="G161" s="1"/>
      <c r="H161" s="89">
        <v>25977132.880000193</v>
      </c>
      <c r="I161" s="37"/>
      <c r="J161" s="37"/>
    </row>
    <row r="162" spans="1:10" x14ac:dyDescent="0.3">
      <c r="A162" s="34" t="s">
        <v>134</v>
      </c>
      <c r="B162" s="1"/>
      <c r="C162" s="1"/>
      <c r="D162" s="1"/>
      <c r="E162" s="1"/>
      <c r="F162" s="1"/>
      <c r="G162" s="1"/>
      <c r="H162" s="94">
        <v>0</v>
      </c>
      <c r="J162" s="37"/>
    </row>
    <row r="163" spans="1:10" x14ac:dyDescent="0.3">
      <c r="A163" s="34"/>
      <c r="B163" s="1"/>
      <c r="C163" s="1"/>
      <c r="D163" s="1"/>
      <c r="E163" s="1"/>
      <c r="F163" s="1"/>
      <c r="G163" s="1"/>
      <c r="H163" s="21" t="s">
        <v>51</v>
      </c>
    </row>
    <row r="164" spans="1:10" x14ac:dyDescent="0.3">
      <c r="A164" s="34"/>
      <c r="B164" s="1"/>
      <c r="C164" s="1"/>
      <c r="D164" s="1"/>
      <c r="E164" s="1"/>
      <c r="F164" s="1"/>
      <c r="G164" s="1"/>
      <c r="H164" s="21" t="s">
        <v>51</v>
      </c>
    </row>
    <row r="165" spans="1:10" x14ac:dyDescent="0.3">
      <c r="A165" s="46" t="s">
        <v>135</v>
      </c>
      <c r="B165" s="1"/>
      <c r="C165" s="1"/>
      <c r="D165" s="1"/>
      <c r="E165" s="1"/>
      <c r="F165" s="1"/>
      <c r="G165" s="1"/>
      <c r="H165" s="94">
        <v>0</v>
      </c>
      <c r="J165" s="37"/>
    </row>
    <row r="166" spans="1:10" x14ac:dyDescent="0.3">
      <c r="A166" s="46"/>
      <c r="B166" s="1"/>
      <c r="C166" s="1"/>
      <c r="D166" s="1"/>
      <c r="E166" s="1"/>
      <c r="F166" s="1"/>
      <c r="G166" s="1"/>
      <c r="H166" s="15"/>
    </row>
    <row r="167" spans="1:10" x14ac:dyDescent="0.3">
      <c r="A167" s="34" t="s">
        <v>136</v>
      </c>
      <c r="B167" s="1"/>
      <c r="C167" s="1"/>
      <c r="D167" s="1"/>
      <c r="E167" s="1"/>
      <c r="F167" s="1"/>
      <c r="G167" s="1"/>
      <c r="H167" s="89">
        <v>0</v>
      </c>
      <c r="J167" s="37"/>
    </row>
    <row r="168" spans="1:10" x14ac:dyDescent="0.3">
      <c r="A168" s="34" t="s">
        <v>137</v>
      </c>
      <c r="B168" s="1"/>
      <c r="C168" s="1"/>
      <c r="D168" s="1"/>
      <c r="E168" s="1"/>
      <c r="F168" s="1"/>
      <c r="G168" s="1"/>
      <c r="H168" s="94">
        <v>0</v>
      </c>
      <c r="J168" s="37"/>
    </row>
    <row r="169" spans="1:10" x14ac:dyDescent="0.3">
      <c r="A169" s="34" t="s">
        <v>138</v>
      </c>
      <c r="B169" s="1"/>
      <c r="C169" s="1"/>
      <c r="D169" s="1"/>
      <c r="E169" s="1"/>
      <c r="F169" s="1"/>
      <c r="G169" s="1"/>
      <c r="H169" s="94">
        <v>0</v>
      </c>
      <c r="J169" s="37"/>
    </row>
    <row r="170" spans="1:10" x14ac:dyDescent="0.3">
      <c r="A170" s="34"/>
      <c r="B170" s="1"/>
      <c r="C170" s="1"/>
      <c r="D170" s="1"/>
      <c r="E170" s="1"/>
      <c r="F170" s="1"/>
      <c r="G170" s="1"/>
      <c r="H170" s="21" t="s">
        <v>51</v>
      </c>
    </row>
    <row r="171" spans="1:10" x14ac:dyDescent="0.3">
      <c r="A171" s="46" t="s">
        <v>139</v>
      </c>
      <c r="B171" s="1"/>
      <c r="C171" s="1"/>
      <c r="D171" s="1"/>
      <c r="E171" s="1"/>
      <c r="F171" s="21"/>
      <c r="G171" s="1"/>
      <c r="H171" s="94">
        <v>4809457.42</v>
      </c>
      <c r="I171" s="100"/>
      <c r="J171" s="37"/>
    </row>
    <row r="172" spans="1:10" x14ac:dyDescent="0.3">
      <c r="A172" s="89"/>
      <c r="B172" s="31"/>
      <c r="C172" s="31"/>
      <c r="D172" s="31"/>
      <c r="E172" s="31"/>
      <c r="F172" s="31"/>
      <c r="G172" s="1"/>
      <c r="H172" s="31"/>
    </row>
    <row r="173" spans="1:10" x14ac:dyDescent="0.3">
      <c r="A173" s="81"/>
      <c r="B173" s="1"/>
      <c r="C173" s="2"/>
      <c r="D173" s="3"/>
      <c r="E173" s="1"/>
      <c r="F173" s="1"/>
      <c r="G173" s="1"/>
      <c r="H173" s="1"/>
    </row>
    <row r="174" spans="1:10" x14ac:dyDescent="0.3">
      <c r="A174" s="81"/>
      <c r="B174" s="1"/>
      <c r="C174" s="2"/>
      <c r="D174" s="3"/>
      <c r="E174" s="1"/>
      <c r="F174" s="1"/>
      <c r="G174" s="1"/>
      <c r="H174" s="1"/>
    </row>
    <row r="175" spans="1:10" x14ac:dyDescent="0.3">
      <c r="A175" s="81"/>
      <c r="B175" s="1"/>
      <c r="C175" s="2"/>
      <c r="D175" s="3"/>
      <c r="E175" s="1"/>
      <c r="F175" s="1"/>
      <c r="G175" s="1"/>
      <c r="H175" s="1"/>
    </row>
    <row r="176" spans="1:10" x14ac:dyDescent="0.3">
      <c r="A176" s="81"/>
      <c r="B176" s="1"/>
      <c r="C176" s="2"/>
      <c r="D176" s="3"/>
      <c r="E176" s="1"/>
      <c r="F176" s="1"/>
      <c r="G176" s="1"/>
      <c r="H176" s="1"/>
    </row>
    <row r="177" spans="1:10" x14ac:dyDescent="0.3">
      <c r="A177" s="15" t="s">
        <v>140</v>
      </c>
      <c r="B177" s="1"/>
      <c r="C177" s="2"/>
      <c r="D177" s="3"/>
      <c r="E177" s="1"/>
      <c r="F177" s="1"/>
      <c r="G177" s="1"/>
      <c r="H177" s="1"/>
    </row>
    <row r="178" spans="1:10" x14ac:dyDescent="0.3">
      <c r="A178" s="15"/>
      <c r="B178" s="1"/>
      <c r="C178" s="2"/>
      <c r="D178" s="3"/>
      <c r="E178" s="1"/>
      <c r="F178" s="1"/>
      <c r="G178" s="1"/>
      <c r="H178" s="1"/>
    </row>
    <row r="179" spans="1:10" x14ac:dyDescent="0.3">
      <c r="A179" s="46" t="s">
        <v>141</v>
      </c>
      <c r="B179" s="1"/>
      <c r="C179" s="2"/>
      <c r="D179" s="3"/>
      <c r="E179" s="1"/>
      <c r="F179" s="1"/>
      <c r="G179" s="1" t="s">
        <v>51</v>
      </c>
      <c r="H179" s="94">
        <v>7530137.7000000002</v>
      </c>
      <c r="J179" s="37"/>
    </row>
    <row r="180" spans="1:10" x14ac:dyDescent="0.3">
      <c r="A180" s="46" t="s">
        <v>142</v>
      </c>
      <c r="B180" s="1"/>
      <c r="C180" s="2"/>
      <c r="D180" s="3"/>
      <c r="E180" s="1"/>
      <c r="F180" s="1"/>
      <c r="G180" s="1"/>
      <c r="H180" s="89">
        <v>7530137.7000000002</v>
      </c>
      <c r="J180" s="37"/>
    </row>
    <row r="181" spans="1:10" x14ac:dyDescent="0.3">
      <c r="A181" s="46" t="s">
        <v>143</v>
      </c>
      <c r="B181" s="1"/>
      <c r="C181" s="2"/>
      <c r="D181" s="3"/>
      <c r="E181" s="1"/>
      <c r="F181" s="1"/>
      <c r="G181" s="1"/>
      <c r="H181" s="76">
        <v>7530137.6999999899</v>
      </c>
      <c r="J181" s="37"/>
    </row>
    <row r="182" spans="1:10" x14ac:dyDescent="0.3">
      <c r="A182" s="46" t="s">
        <v>144</v>
      </c>
      <c r="B182" s="1"/>
      <c r="C182" s="2"/>
      <c r="D182" s="3"/>
      <c r="E182" s="1"/>
      <c r="F182" s="1"/>
      <c r="G182" s="1"/>
      <c r="H182" s="94">
        <v>0</v>
      </c>
      <c r="J182" s="37"/>
    </row>
    <row r="183" spans="1:10" x14ac:dyDescent="0.3">
      <c r="A183" s="46" t="s">
        <v>145</v>
      </c>
      <c r="B183" s="1"/>
      <c r="C183" s="2"/>
      <c r="D183" s="3"/>
      <c r="E183" s="1"/>
      <c r="F183" s="1"/>
      <c r="G183" s="1"/>
      <c r="H183" s="91">
        <v>0</v>
      </c>
      <c r="J183" s="37"/>
    </row>
    <row r="184" spans="1:10" x14ac:dyDescent="0.3">
      <c r="A184" s="46" t="s">
        <v>146</v>
      </c>
      <c r="B184" s="1"/>
      <c r="C184" s="2"/>
      <c r="D184" s="3"/>
      <c r="E184" s="1"/>
      <c r="F184" s="1"/>
      <c r="G184" s="1"/>
      <c r="H184" s="89">
        <v>7530137.6999999899</v>
      </c>
      <c r="J184" s="37"/>
    </row>
    <row r="185" spans="1:10" x14ac:dyDescent="0.3">
      <c r="A185" s="46" t="s">
        <v>147</v>
      </c>
      <c r="B185" s="1"/>
      <c r="C185" s="2"/>
      <c r="D185" s="3"/>
      <c r="E185" s="1"/>
      <c r="F185" s="1"/>
      <c r="G185" s="1"/>
      <c r="H185" s="91">
        <v>0</v>
      </c>
      <c r="J185" s="37"/>
    </row>
    <row r="186" spans="1:10" x14ac:dyDescent="0.3">
      <c r="A186" s="46" t="s">
        <v>148</v>
      </c>
      <c r="B186" s="1"/>
      <c r="C186" s="2"/>
      <c r="D186" s="3"/>
      <c r="E186" s="1"/>
      <c r="F186" s="21"/>
      <c r="G186" s="1"/>
      <c r="H186" s="89">
        <v>4809457.4200000018</v>
      </c>
      <c r="J186" s="37"/>
    </row>
    <row r="187" spans="1:10" x14ac:dyDescent="0.3">
      <c r="A187" s="46" t="s">
        <v>149</v>
      </c>
      <c r="B187" s="1"/>
      <c r="C187" s="2"/>
      <c r="D187" s="3"/>
      <c r="E187" s="1"/>
      <c r="F187" s="21"/>
      <c r="G187" s="1"/>
      <c r="H187" s="94">
        <v>12339595.119999992</v>
      </c>
      <c r="J187" s="37"/>
    </row>
    <row r="188" spans="1:10" x14ac:dyDescent="0.3">
      <c r="A188" s="46" t="s">
        <v>150</v>
      </c>
      <c r="B188" s="1"/>
      <c r="C188" s="2"/>
      <c r="D188" s="3"/>
      <c r="E188" s="1"/>
      <c r="F188" s="21"/>
      <c r="G188" s="1"/>
      <c r="H188" s="94">
        <v>4809457.4199999897</v>
      </c>
      <c r="J188" s="37"/>
    </row>
    <row r="189" spans="1:10" x14ac:dyDescent="0.3">
      <c r="A189" s="46" t="s">
        <v>151</v>
      </c>
      <c r="B189" s="1"/>
      <c r="C189" s="2"/>
      <c r="D189" s="3"/>
      <c r="E189" s="1"/>
      <c r="F189" s="21"/>
      <c r="G189" s="1"/>
      <c r="H189" s="94">
        <v>7530137.700000002</v>
      </c>
      <c r="J189" s="37"/>
    </row>
    <row r="190" spans="1:10" x14ac:dyDescent="0.3">
      <c r="A190" s="15"/>
      <c r="B190" s="1"/>
      <c r="C190" s="2"/>
      <c r="D190" s="3"/>
      <c r="E190" s="1"/>
      <c r="F190" s="1"/>
      <c r="G190" s="1"/>
      <c r="H190" s="1"/>
    </row>
    <row r="191" spans="1:10" x14ac:dyDescent="0.3">
      <c r="A191" s="15" t="s">
        <v>152</v>
      </c>
      <c r="B191" s="1"/>
      <c r="C191" s="2"/>
      <c r="D191" s="3"/>
      <c r="E191" s="1"/>
      <c r="F191" s="1"/>
      <c r="G191" s="21"/>
      <c r="H191" s="1"/>
    </row>
    <row r="192" spans="1:10" x14ac:dyDescent="0.3">
      <c r="A192" s="15"/>
      <c r="B192" s="1"/>
      <c r="C192" s="2"/>
      <c r="D192" s="3"/>
      <c r="E192" s="1"/>
      <c r="F192" s="1"/>
      <c r="G192" s="1"/>
      <c r="H192" s="1"/>
    </row>
    <row r="193" spans="1:10" ht="14.5" x14ac:dyDescent="0.35">
      <c r="A193" s="46" t="s">
        <v>153</v>
      </c>
      <c r="B193" s="1"/>
      <c r="C193" s="2"/>
      <c r="D193" s="3"/>
      <c r="E193" s="1"/>
      <c r="F193" s="1"/>
      <c r="G193" s="1"/>
      <c r="H193" s="101">
        <v>21.93</v>
      </c>
      <c r="J193" s="48"/>
    </row>
    <row r="194" spans="1:10" ht="16.5" x14ac:dyDescent="0.35">
      <c r="A194" s="15" t="s">
        <v>154</v>
      </c>
      <c r="B194" s="1"/>
      <c r="C194" s="2"/>
      <c r="D194" s="3"/>
      <c r="E194" s="1"/>
      <c r="F194" s="1"/>
      <c r="H194" s="102">
        <v>0.51386151209174202</v>
      </c>
      <c r="I194" s="103"/>
      <c r="J194" s="48"/>
    </row>
    <row r="195" spans="1:10" ht="16.5" x14ac:dyDescent="0.35">
      <c r="A195" s="15" t="s">
        <v>155</v>
      </c>
      <c r="B195" s="1"/>
      <c r="C195" s="2"/>
      <c r="D195" s="3"/>
      <c r="E195" s="1"/>
      <c r="F195" s="1"/>
      <c r="H195" s="102">
        <v>0.47008187707743998</v>
      </c>
      <c r="I195" s="103"/>
      <c r="J195" s="48"/>
    </row>
    <row r="196" spans="1:10" x14ac:dyDescent="0.3">
      <c r="A196" s="15"/>
      <c r="B196" s="1"/>
      <c r="C196" s="2"/>
      <c r="D196" s="3"/>
      <c r="E196" s="1"/>
      <c r="F196" s="1"/>
      <c r="H196" s="104"/>
    </row>
    <row r="197" spans="1:10" x14ac:dyDescent="0.3">
      <c r="A197" s="15"/>
      <c r="B197" s="1"/>
      <c r="C197" s="2"/>
      <c r="D197" s="3"/>
      <c r="E197" s="1"/>
      <c r="F197" s="1"/>
      <c r="G197" s="105" t="s">
        <v>156</v>
      </c>
      <c r="H197" s="105" t="s">
        <v>157</v>
      </c>
    </row>
    <row r="198" spans="1:10" x14ac:dyDescent="0.3">
      <c r="A198" s="46" t="s">
        <v>158</v>
      </c>
      <c r="B198" s="1"/>
      <c r="C198" s="2"/>
      <c r="D198" s="3"/>
      <c r="E198" s="21"/>
      <c r="F198" s="1"/>
      <c r="G198" s="101">
        <v>2123430.5499999998</v>
      </c>
      <c r="H198" s="1"/>
    </row>
    <row r="199" spans="1:10" x14ac:dyDescent="0.3">
      <c r="A199" s="46" t="s">
        <v>159</v>
      </c>
      <c r="B199" s="1"/>
      <c r="C199" s="2"/>
      <c r="D199" s="3"/>
      <c r="E199" s="21"/>
      <c r="F199" s="1"/>
      <c r="G199" s="94">
        <v>1987174.3</v>
      </c>
      <c r="H199" s="106">
        <v>103</v>
      </c>
    </row>
    <row r="200" spans="1:10" x14ac:dyDescent="0.3">
      <c r="A200" s="46" t="s">
        <v>160</v>
      </c>
      <c r="B200" s="1"/>
      <c r="C200" s="2"/>
      <c r="D200" s="3"/>
      <c r="E200" s="21"/>
      <c r="F200" s="1"/>
      <c r="G200" s="94">
        <v>136256.24999999977</v>
      </c>
      <c r="H200" s="1"/>
    </row>
    <row r="201" spans="1:10" x14ac:dyDescent="0.3">
      <c r="A201" s="46" t="s">
        <v>161</v>
      </c>
      <c r="B201" s="1"/>
      <c r="C201" s="2"/>
      <c r="D201" s="3"/>
      <c r="E201" s="21"/>
      <c r="F201" s="1"/>
      <c r="G201" s="94">
        <v>1456642050.5</v>
      </c>
      <c r="H201" s="1"/>
    </row>
    <row r="202" spans="1:10" x14ac:dyDescent="0.3">
      <c r="A202" s="46" t="s">
        <v>162</v>
      </c>
      <c r="B202" s="1"/>
      <c r="C202" s="2"/>
      <c r="D202" s="3"/>
      <c r="E202" s="21"/>
      <c r="F202" s="1"/>
      <c r="G202" s="107"/>
      <c r="H202" s="1"/>
    </row>
    <row r="203" spans="1:10" x14ac:dyDescent="0.3">
      <c r="A203" s="46" t="s">
        <v>163</v>
      </c>
      <c r="B203" s="1"/>
      <c r="C203" s="2"/>
      <c r="D203" s="3"/>
      <c r="E203" s="21"/>
      <c r="F203" s="1"/>
      <c r="G203" s="107">
        <v>9.3541340477730337E-5</v>
      </c>
      <c r="H203" s="1"/>
    </row>
    <row r="204" spans="1:10" x14ac:dyDescent="0.3">
      <c r="A204" s="46" t="s">
        <v>164</v>
      </c>
      <c r="B204" s="1"/>
      <c r="C204" s="2"/>
      <c r="D204" s="3"/>
      <c r="E204" s="21"/>
      <c r="F204" s="1"/>
      <c r="G204" s="108">
        <v>-1.49326E-5</v>
      </c>
      <c r="H204" s="1"/>
    </row>
    <row r="205" spans="1:10" x14ac:dyDescent="0.3">
      <c r="A205" s="46" t="s">
        <v>165</v>
      </c>
      <c r="B205" s="1"/>
      <c r="C205" s="2"/>
      <c r="D205" s="3"/>
      <c r="E205" s="21"/>
      <c r="F205" s="1"/>
      <c r="G205" s="108">
        <v>-2.61459E-5</v>
      </c>
      <c r="H205" s="1"/>
    </row>
    <row r="206" spans="1:10" x14ac:dyDescent="0.3">
      <c r="A206" s="46" t="s">
        <v>166</v>
      </c>
      <c r="B206" s="1"/>
      <c r="C206" s="2"/>
      <c r="D206" s="3"/>
      <c r="E206" s="21"/>
      <c r="F206" s="1"/>
      <c r="G206" s="108">
        <v>0</v>
      </c>
      <c r="H206" s="1"/>
    </row>
    <row r="207" spans="1:10" x14ac:dyDescent="0.3">
      <c r="A207" s="46"/>
      <c r="B207" s="1"/>
      <c r="C207" s="2"/>
      <c r="D207" s="3"/>
      <c r="E207" s="21"/>
      <c r="F207" s="1"/>
      <c r="G207" s="107"/>
      <c r="H207" s="1"/>
    </row>
    <row r="208" spans="1:10" x14ac:dyDescent="0.3">
      <c r="A208" s="15" t="s">
        <v>167</v>
      </c>
      <c r="B208" s="1"/>
      <c r="C208" s="2"/>
      <c r="D208" s="3"/>
      <c r="E208" s="21"/>
      <c r="F208" s="1"/>
      <c r="G208" s="107">
        <v>-4.9633381862384707E-5</v>
      </c>
      <c r="H208" s="76">
        <v>-74749.239999999874</v>
      </c>
      <c r="I208" s="37"/>
      <c r="J208" s="37"/>
    </row>
    <row r="209" spans="1:8" x14ac:dyDescent="0.3">
      <c r="A209" s="46"/>
      <c r="B209" s="1"/>
      <c r="C209" s="2"/>
      <c r="D209" s="3"/>
      <c r="E209" s="1"/>
      <c r="F209" s="1"/>
      <c r="G209" s="1"/>
      <c r="H209" s="1"/>
    </row>
    <row r="210" spans="1:8" x14ac:dyDescent="0.3">
      <c r="A210" s="46" t="s">
        <v>168</v>
      </c>
      <c r="B210" s="1"/>
      <c r="C210" s="2"/>
      <c r="D210" s="3"/>
      <c r="E210" s="1"/>
      <c r="F210" s="109" t="s">
        <v>169</v>
      </c>
      <c r="G210" s="110" t="s">
        <v>170</v>
      </c>
      <c r="H210" s="110" t="s">
        <v>62</v>
      </c>
    </row>
    <row r="211" spans="1:8" x14ac:dyDescent="0.3">
      <c r="A211" s="34" t="s">
        <v>171</v>
      </c>
      <c r="B211" s="1"/>
      <c r="C211" s="2"/>
      <c r="D211" s="3"/>
      <c r="E211" s="1"/>
      <c r="F211" s="111">
        <v>3.4058788968072563E-3</v>
      </c>
      <c r="G211" s="101">
        <v>4961146.42</v>
      </c>
      <c r="H211" s="112">
        <v>243</v>
      </c>
    </row>
    <row r="212" spans="1:8" x14ac:dyDescent="0.3">
      <c r="A212" s="34" t="s">
        <v>172</v>
      </c>
      <c r="B212" s="1"/>
      <c r="C212" s="2"/>
      <c r="D212" s="3"/>
      <c r="E212" s="1"/>
      <c r="F212" s="111">
        <v>6.9024864389633379E-4</v>
      </c>
      <c r="G212" s="101">
        <v>1005445.2</v>
      </c>
      <c r="H212" s="112">
        <v>49</v>
      </c>
    </row>
    <row r="213" spans="1:8" x14ac:dyDescent="0.3">
      <c r="A213" s="34" t="s">
        <v>173</v>
      </c>
      <c r="B213" s="1"/>
      <c r="C213" s="2"/>
      <c r="D213" s="3"/>
      <c r="E213" s="1"/>
      <c r="F213" s="111">
        <v>2.4916513969606838E-4</v>
      </c>
      <c r="G213" s="113">
        <v>362944.42</v>
      </c>
      <c r="H213" s="114">
        <v>19</v>
      </c>
    </row>
    <row r="214" spans="1:8" x14ac:dyDescent="0.3">
      <c r="A214" s="34" t="s">
        <v>174</v>
      </c>
      <c r="B214" s="1"/>
      <c r="C214" s="2"/>
      <c r="D214" s="3"/>
      <c r="E214" s="1"/>
      <c r="F214" s="111">
        <v>0</v>
      </c>
      <c r="G214" s="115">
        <v>0</v>
      </c>
      <c r="H214" s="116">
        <v>0</v>
      </c>
    </row>
    <row r="215" spans="1:8" x14ac:dyDescent="0.3">
      <c r="A215" s="46" t="s">
        <v>175</v>
      </c>
      <c r="B215" s="1"/>
      <c r="C215" s="2"/>
      <c r="D215" s="3"/>
      <c r="E215" s="1"/>
      <c r="F215" s="111">
        <v>4.3452926803996591E-3</v>
      </c>
      <c r="G215" s="98">
        <v>6329536.04</v>
      </c>
      <c r="H215" s="117">
        <v>311</v>
      </c>
    </row>
    <row r="216" spans="1:8" x14ac:dyDescent="0.3">
      <c r="A216" s="46"/>
      <c r="B216" s="1"/>
      <c r="C216" s="2"/>
      <c r="D216" s="3"/>
      <c r="E216" s="1"/>
      <c r="F216" s="1"/>
      <c r="G216" s="98"/>
      <c r="H216" s="118"/>
    </row>
    <row r="217" spans="1:8" x14ac:dyDescent="0.3">
      <c r="A217" s="46" t="s">
        <v>176</v>
      </c>
      <c r="B217" s="1"/>
      <c r="C217" s="2"/>
      <c r="D217" s="3"/>
      <c r="E217" s="1"/>
      <c r="F217" s="1"/>
      <c r="G217" s="119" t="s">
        <v>170</v>
      </c>
      <c r="H217" s="119" t="s">
        <v>62</v>
      </c>
    </row>
    <row r="218" spans="1:8" x14ac:dyDescent="0.3">
      <c r="A218" s="46" t="s">
        <v>163</v>
      </c>
      <c r="B218" s="1"/>
      <c r="C218" s="2"/>
      <c r="D218" s="3"/>
      <c r="E218" s="1"/>
      <c r="F218" s="1"/>
      <c r="G218" s="120">
        <v>9.3941378359240217E-4</v>
      </c>
      <c r="H218" s="121">
        <v>9.2147164442035365E-4</v>
      </c>
    </row>
    <row r="219" spans="1:8" x14ac:dyDescent="0.3">
      <c r="A219" s="46" t="s">
        <v>164</v>
      </c>
      <c r="B219" s="1"/>
      <c r="C219" s="2"/>
      <c r="D219" s="3"/>
      <c r="E219" s="1"/>
      <c r="F219" s="1"/>
      <c r="G219" s="120">
        <v>5.0550080000000004E-4</v>
      </c>
      <c r="H219" s="120">
        <v>5.3951260000000001E-4</v>
      </c>
    </row>
    <row r="220" spans="1:8" x14ac:dyDescent="0.3">
      <c r="A220" s="46" t="s">
        <v>165</v>
      </c>
      <c r="B220" s="1"/>
      <c r="C220" s="2"/>
      <c r="D220" s="3"/>
      <c r="E220" s="1"/>
      <c r="F220" s="1"/>
      <c r="G220" s="120">
        <v>0</v>
      </c>
      <c r="H220" s="120">
        <v>0</v>
      </c>
    </row>
    <row r="221" spans="1:8" x14ac:dyDescent="0.3">
      <c r="A221" s="46" t="s">
        <v>166</v>
      </c>
      <c r="B221" s="1"/>
      <c r="C221" s="2"/>
      <c r="D221" s="3"/>
      <c r="E221" s="1"/>
      <c r="F221" s="1"/>
      <c r="G221" s="120">
        <v>0</v>
      </c>
      <c r="H221" s="120">
        <v>0</v>
      </c>
    </row>
    <row r="222" spans="1:8" x14ac:dyDescent="0.3">
      <c r="A222" s="46"/>
      <c r="B222" s="1"/>
      <c r="C222" s="2"/>
      <c r="D222" s="3"/>
      <c r="E222" s="1"/>
      <c r="F222" s="1"/>
      <c r="G222" s="122"/>
      <c r="H222" s="120"/>
    </row>
    <row r="223" spans="1:8" x14ac:dyDescent="0.3">
      <c r="A223" s="123" t="s">
        <v>177</v>
      </c>
      <c r="B223" s="1"/>
      <c r="C223" s="2"/>
      <c r="D223" s="3"/>
      <c r="E223" s="1"/>
      <c r="F223" s="1"/>
      <c r="G223" s="124">
        <v>1699585.88</v>
      </c>
      <c r="H223" s="120"/>
    </row>
    <row r="224" spans="1:8" x14ac:dyDescent="0.3">
      <c r="A224" s="123" t="s">
        <v>178</v>
      </c>
      <c r="B224" s="1"/>
      <c r="C224" s="2"/>
      <c r="D224" s="3"/>
      <c r="E224" s="1"/>
      <c r="F224" s="1"/>
      <c r="G224" s="122">
        <v>1.1667834794530393E-3</v>
      </c>
      <c r="H224" s="120"/>
    </row>
    <row r="225" spans="1:10" x14ac:dyDescent="0.3">
      <c r="A225" s="123" t="s">
        <v>179</v>
      </c>
      <c r="B225" s="1"/>
      <c r="C225" s="2"/>
      <c r="D225" s="3"/>
      <c r="E225" s="1"/>
      <c r="F225" s="1"/>
      <c r="G225" s="122">
        <v>4.3999999999999997E-2</v>
      </c>
      <c r="H225" s="120"/>
    </row>
    <row r="226" spans="1:10" x14ac:dyDescent="0.3">
      <c r="A226" s="123" t="s">
        <v>180</v>
      </c>
      <c r="B226" s="1"/>
      <c r="C226" s="2"/>
      <c r="D226" s="3"/>
      <c r="E226" s="1"/>
      <c r="F226" s="1"/>
      <c r="G226" s="125" t="s">
        <v>232</v>
      </c>
      <c r="H226" s="120"/>
    </row>
    <row r="227" spans="1:10" x14ac:dyDescent="0.3">
      <c r="A227" s="46"/>
      <c r="B227" s="1"/>
      <c r="C227" s="2"/>
      <c r="D227" s="3"/>
      <c r="E227" s="1"/>
      <c r="F227" s="1"/>
      <c r="G227" s="120"/>
      <c r="H227" s="1"/>
      <c r="I227" s="37"/>
    </row>
    <row r="228" spans="1:10" x14ac:dyDescent="0.3">
      <c r="A228" s="15" t="s">
        <v>181</v>
      </c>
      <c r="B228" s="1"/>
      <c r="C228" s="2"/>
      <c r="D228" s="3"/>
      <c r="E228" s="1"/>
      <c r="F228" s="1"/>
      <c r="G228" s="105" t="s">
        <v>156</v>
      </c>
      <c r="H228" s="105" t="s">
        <v>157</v>
      </c>
    </row>
    <row r="229" spans="1:10" x14ac:dyDescent="0.3">
      <c r="A229" s="15" t="s">
        <v>182</v>
      </c>
      <c r="B229" s="1"/>
      <c r="C229" s="2"/>
      <c r="D229" s="3"/>
      <c r="E229" s="21"/>
      <c r="F229" s="1"/>
      <c r="G229" s="101">
        <v>1417840.87</v>
      </c>
      <c r="H229" s="126">
        <v>83</v>
      </c>
    </row>
    <row r="230" spans="1:10" x14ac:dyDescent="0.3">
      <c r="A230" s="15" t="s">
        <v>183</v>
      </c>
      <c r="B230" s="1"/>
      <c r="C230" s="2"/>
      <c r="D230" s="3"/>
      <c r="E230" s="21"/>
      <c r="F230" s="1"/>
      <c r="G230" s="115">
        <v>1490314.23</v>
      </c>
      <c r="H230" s="126">
        <v>83</v>
      </c>
    </row>
    <row r="231" spans="1:10" x14ac:dyDescent="0.3">
      <c r="A231" s="15" t="s">
        <v>184</v>
      </c>
      <c r="B231" s="1"/>
      <c r="C231" s="2"/>
      <c r="D231" s="3"/>
      <c r="E231" s="21"/>
      <c r="F231" s="1"/>
      <c r="G231" s="94">
        <v>-72473.35999999987</v>
      </c>
      <c r="H231" s="62"/>
    </row>
    <row r="232" spans="1:10" x14ac:dyDescent="0.3">
      <c r="A232" s="15"/>
      <c r="B232" s="1"/>
      <c r="C232" s="2"/>
      <c r="D232" s="3"/>
      <c r="E232" s="1"/>
      <c r="F232" s="1"/>
      <c r="G232" s="127"/>
    </row>
    <row r="233" spans="1:10" x14ac:dyDescent="0.3">
      <c r="A233" s="15" t="s">
        <v>185</v>
      </c>
      <c r="B233" s="1"/>
      <c r="C233" s="2"/>
      <c r="D233" s="3"/>
      <c r="E233" s="1"/>
      <c r="F233" s="21"/>
      <c r="G233" s="110" t="s">
        <v>156</v>
      </c>
      <c r="H233" s="105" t="s">
        <v>157</v>
      </c>
    </row>
    <row r="234" spans="1:10" x14ac:dyDescent="0.3">
      <c r="A234" s="15" t="s">
        <v>186</v>
      </c>
      <c r="B234" s="1"/>
      <c r="C234" s="2"/>
      <c r="D234" s="3"/>
      <c r="E234" s="21"/>
      <c r="F234" s="1"/>
      <c r="G234" s="76">
        <v>2846245.17</v>
      </c>
      <c r="H234" s="128">
        <v>161</v>
      </c>
      <c r="I234" s="37" t="s">
        <v>51</v>
      </c>
    </row>
    <row r="235" spans="1:10" x14ac:dyDescent="0.3">
      <c r="A235" s="15" t="s">
        <v>187</v>
      </c>
      <c r="B235" s="1"/>
      <c r="C235" s="2"/>
      <c r="D235" s="3"/>
      <c r="E235" s="21"/>
      <c r="F235" s="21"/>
      <c r="G235" s="76">
        <v>3035951.61</v>
      </c>
      <c r="H235" s="69">
        <v>161</v>
      </c>
      <c r="I235" s="37" t="s">
        <v>51</v>
      </c>
    </row>
    <row r="236" spans="1:10" ht="14.5" thickBot="1" x14ac:dyDescent="0.35">
      <c r="A236" s="15" t="s">
        <v>188</v>
      </c>
      <c r="B236" s="1"/>
      <c r="C236" s="2"/>
      <c r="D236" s="3"/>
      <c r="E236" s="21"/>
      <c r="F236" s="1"/>
      <c r="G236" s="129">
        <v>-189706.43999999994</v>
      </c>
    </row>
    <row r="237" spans="1:10" ht="14.5" thickTop="1" x14ac:dyDescent="0.3">
      <c r="A237" s="15"/>
      <c r="B237" s="1"/>
      <c r="C237" s="2"/>
      <c r="D237" s="3"/>
      <c r="E237" s="1"/>
      <c r="F237" s="1"/>
      <c r="G237" s="1"/>
      <c r="H237" s="1"/>
    </row>
    <row r="238" spans="1:10" x14ac:dyDescent="0.3">
      <c r="A238" s="15" t="s">
        <v>189</v>
      </c>
      <c r="B238" s="1"/>
      <c r="C238" s="2"/>
      <c r="D238" s="3"/>
      <c r="E238" s="1"/>
      <c r="F238" s="1"/>
      <c r="G238" s="1" t="s">
        <v>51</v>
      </c>
      <c r="H238" s="1"/>
    </row>
    <row r="239" spans="1:10" x14ac:dyDescent="0.3">
      <c r="A239" s="15"/>
      <c r="B239" s="1"/>
      <c r="C239" s="2"/>
      <c r="D239" s="3"/>
      <c r="E239" s="1"/>
      <c r="F239" s="1"/>
      <c r="G239" s="1"/>
      <c r="H239" s="1"/>
    </row>
    <row r="240" spans="1:10" x14ac:dyDescent="0.3">
      <c r="A240" s="15" t="s">
        <v>190</v>
      </c>
      <c r="B240" s="1"/>
      <c r="C240" s="2"/>
      <c r="D240" s="3"/>
      <c r="E240" s="1"/>
      <c r="F240" s="1"/>
      <c r="G240" s="1"/>
      <c r="H240" s="76">
        <v>1063881.79</v>
      </c>
      <c r="I240" s="130"/>
      <c r="J240" s="59"/>
    </row>
    <row r="241" spans="1:10" x14ac:dyDescent="0.3">
      <c r="A241" s="15" t="s">
        <v>191</v>
      </c>
      <c r="B241" s="1"/>
      <c r="C241" s="2"/>
      <c r="D241" s="3"/>
      <c r="E241" s="1"/>
      <c r="F241" s="1"/>
      <c r="G241" s="1"/>
      <c r="H241" s="94">
        <v>796518.94</v>
      </c>
      <c r="I241" s="37"/>
      <c r="J241" s="59"/>
    </row>
    <row r="242" spans="1:10" x14ac:dyDescent="0.3">
      <c r="A242" s="15" t="s">
        <v>192</v>
      </c>
      <c r="B242" s="1"/>
      <c r="C242" s="2"/>
      <c r="D242" s="3"/>
      <c r="E242" s="1"/>
      <c r="F242" s="1"/>
      <c r="G242" s="1"/>
      <c r="H242" s="93">
        <v>769629.32</v>
      </c>
      <c r="J242" s="59"/>
    </row>
    <row r="243" spans="1:10" ht="14.5" thickBot="1" x14ac:dyDescent="0.35">
      <c r="A243" s="15" t="s">
        <v>193</v>
      </c>
      <c r="B243" s="1"/>
      <c r="C243" s="2"/>
      <c r="D243" s="3"/>
      <c r="E243" s="1"/>
      <c r="F243" s="1"/>
      <c r="G243" s="1"/>
      <c r="H243" s="129">
        <v>1036992.17</v>
      </c>
      <c r="I243" s="97"/>
      <c r="J243" s="59"/>
    </row>
    <row r="244" spans="1:10" ht="14.5" thickTop="1" x14ac:dyDescent="0.3">
      <c r="A244" s="15"/>
      <c r="B244" s="1"/>
      <c r="C244" s="2"/>
      <c r="D244" s="3"/>
      <c r="E244" s="1"/>
      <c r="F244" s="1"/>
      <c r="G244" s="1"/>
      <c r="H244" s="1"/>
      <c r="I244" s="131"/>
      <c r="J244" s="59"/>
    </row>
    <row r="245" spans="1:10" x14ac:dyDescent="0.3">
      <c r="A245" s="15" t="s">
        <v>194</v>
      </c>
      <c r="B245" s="1"/>
      <c r="C245" s="2"/>
      <c r="D245" s="3"/>
      <c r="E245" s="1"/>
      <c r="F245" s="1"/>
      <c r="G245" s="1"/>
      <c r="H245" s="76">
        <v>1586012.04</v>
      </c>
      <c r="I245" s="132"/>
      <c r="J245" s="59"/>
    </row>
    <row r="246" spans="1:10" x14ac:dyDescent="0.3">
      <c r="A246" s="15" t="s">
        <v>195</v>
      </c>
      <c r="B246" s="1"/>
      <c r="C246" s="2"/>
      <c r="D246" s="3"/>
      <c r="E246" s="1"/>
      <c r="F246" s="1"/>
      <c r="G246" s="1"/>
      <c r="H246" s="94">
        <v>435033.38</v>
      </c>
      <c r="I246" s="133"/>
      <c r="J246" s="59"/>
    </row>
    <row r="247" spans="1:10" x14ac:dyDescent="0.3">
      <c r="A247" s="15" t="s">
        <v>196</v>
      </c>
      <c r="B247" s="1"/>
      <c r="C247" s="2"/>
      <c r="D247" s="3"/>
      <c r="E247" s="1"/>
      <c r="F247" s="1"/>
      <c r="G247" s="1"/>
      <c r="H247" s="94">
        <v>957705.68</v>
      </c>
      <c r="I247" s="132"/>
      <c r="J247" s="59"/>
    </row>
    <row r="248" spans="1:10" ht="14.5" thickBot="1" x14ac:dyDescent="0.35">
      <c r="A248" s="15" t="s">
        <v>197</v>
      </c>
      <c r="B248" s="1"/>
      <c r="C248" s="2"/>
      <c r="D248" s="3"/>
      <c r="E248" s="1"/>
      <c r="F248" s="1"/>
      <c r="G248" s="1"/>
      <c r="H248" s="129">
        <v>2108684.3400000003</v>
      </c>
      <c r="I248" s="134"/>
      <c r="J248" s="59"/>
    </row>
    <row r="249" spans="1:10" ht="14.5" thickTop="1" x14ac:dyDescent="0.3">
      <c r="A249" s="15"/>
    </row>
    <row r="250" spans="1:10" x14ac:dyDescent="0.3">
      <c r="A250" s="118" t="s">
        <v>198</v>
      </c>
      <c r="F250" s="135"/>
      <c r="I250" s="37"/>
    </row>
    <row r="251" spans="1:10" x14ac:dyDescent="0.3">
      <c r="A251" s="118"/>
      <c r="F251" s="135"/>
    </row>
    <row r="252" spans="1:10" x14ac:dyDescent="0.3">
      <c r="A252" s="46" t="s">
        <v>199</v>
      </c>
      <c r="F252" s="135"/>
    </row>
    <row r="253" spans="1:10" x14ac:dyDescent="0.3">
      <c r="A253" s="46" t="s">
        <v>200</v>
      </c>
      <c r="F253" s="135"/>
    </row>
    <row r="254" spans="1:10" x14ac:dyDescent="0.3">
      <c r="A254" s="46" t="s">
        <v>201</v>
      </c>
      <c r="E254" s="32"/>
      <c r="F254" s="135"/>
    </row>
    <row r="255" spans="1:10" x14ac:dyDescent="0.3">
      <c r="A255" s="46" t="s">
        <v>202</v>
      </c>
      <c r="E255" s="32" t="s">
        <v>51</v>
      </c>
      <c r="F255" s="135"/>
      <c r="H255" s="136" t="s">
        <v>233</v>
      </c>
    </row>
    <row r="256" spans="1:10" x14ac:dyDescent="0.3">
      <c r="A256" s="46"/>
      <c r="F256" s="135"/>
      <c r="H256" s="118"/>
    </row>
    <row r="257" spans="1:8" x14ac:dyDescent="0.3">
      <c r="A257" s="46" t="s">
        <v>203</v>
      </c>
      <c r="F257" s="135"/>
      <c r="H257" s="118"/>
    </row>
    <row r="258" spans="1:8" x14ac:dyDescent="0.3">
      <c r="A258" s="46" t="s">
        <v>204</v>
      </c>
      <c r="E258" s="32" t="s">
        <v>51</v>
      </c>
      <c r="F258" s="135"/>
      <c r="H258" s="136" t="s">
        <v>233</v>
      </c>
    </row>
    <row r="259" spans="1:8" x14ac:dyDescent="0.3">
      <c r="A259" s="46"/>
      <c r="F259" s="135"/>
      <c r="H259" s="118"/>
    </row>
    <row r="260" spans="1:8" x14ac:dyDescent="0.3">
      <c r="A260" s="46" t="s">
        <v>205</v>
      </c>
      <c r="F260" s="135"/>
      <c r="H260" s="118"/>
    </row>
    <row r="261" spans="1:8" x14ac:dyDescent="0.3">
      <c r="A261" s="46" t="s">
        <v>206</v>
      </c>
      <c r="E261" s="32" t="s">
        <v>51</v>
      </c>
      <c r="F261" s="135"/>
      <c r="H261" s="136" t="s">
        <v>233</v>
      </c>
    </row>
    <row r="262" spans="1:8" x14ac:dyDescent="0.3">
      <c r="A262" s="46"/>
      <c r="F262" s="135"/>
      <c r="H262" s="118"/>
    </row>
    <row r="263" spans="1:8" x14ac:dyDescent="0.3">
      <c r="A263" s="46" t="s">
        <v>207</v>
      </c>
      <c r="F263" s="135"/>
      <c r="H263" s="118"/>
    </row>
    <row r="264" spans="1:8" x14ac:dyDescent="0.3">
      <c r="A264" s="46" t="s">
        <v>208</v>
      </c>
      <c r="E264" s="32" t="s">
        <v>51</v>
      </c>
      <c r="F264" s="135"/>
      <c r="H264" s="136" t="s">
        <v>233</v>
      </c>
    </row>
    <row r="265" spans="1:8" x14ac:dyDescent="0.3">
      <c r="A265" s="46"/>
      <c r="E265" s="32"/>
      <c r="F265" s="135"/>
      <c r="H265" s="136"/>
    </row>
    <row r="266" spans="1:8" x14ac:dyDescent="0.3">
      <c r="A266" s="46" t="s">
        <v>209</v>
      </c>
      <c r="E266" s="32"/>
      <c r="F266" s="135"/>
      <c r="H266" s="136"/>
    </row>
    <row r="267" spans="1:8" x14ac:dyDescent="0.3">
      <c r="A267" s="46" t="s">
        <v>210</v>
      </c>
      <c r="E267" s="32" t="s">
        <v>51</v>
      </c>
      <c r="F267" s="135"/>
      <c r="H267" s="136" t="s">
        <v>233</v>
      </c>
    </row>
    <row r="268" spans="1:8" x14ac:dyDescent="0.3">
      <c r="A268" s="46"/>
      <c r="E268" s="32"/>
      <c r="F268" s="135"/>
      <c r="H268" s="136"/>
    </row>
    <row r="269" spans="1:8" x14ac:dyDescent="0.3">
      <c r="A269" s="46" t="s">
        <v>211</v>
      </c>
      <c r="F269" s="135"/>
      <c r="H269" s="118"/>
    </row>
    <row r="270" spans="1:8" x14ac:dyDescent="0.3">
      <c r="A270" s="46" t="s">
        <v>212</v>
      </c>
      <c r="E270" s="32" t="s">
        <v>51</v>
      </c>
      <c r="F270" s="135"/>
      <c r="H270" s="136" t="s">
        <v>233</v>
      </c>
    </row>
    <row r="273" spans="1:1" x14ac:dyDescent="0.3">
      <c r="A273" s="46"/>
    </row>
    <row r="274" spans="1:1" ht="15.5" x14ac:dyDescent="0.3">
      <c r="A274" s="137" t="s">
        <v>214</v>
      </c>
    </row>
    <row r="275" spans="1:1" x14ac:dyDescent="0.3">
      <c r="A275" s="46"/>
    </row>
    <row r="276" spans="1:1" x14ac:dyDescent="0.3">
      <c r="A276" s="46"/>
    </row>
    <row r="277" spans="1:1" x14ac:dyDescent="0.3">
      <c r="A277" s="46"/>
    </row>
    <row r="278" spans="1:1" x14ac:dyDescent="0.3">
      <c r="A278" s="46"/>
    </row>
    <row r="279" spans="1:1" x14ac:dyDescent="0.3">
      <c r="A279" s="46"/>
    </row>
    <row r="280" spans="1:1" x14ac:dyDescent="0.3">
      <c r="A280" s="46"/>
    </row>
    <row r="281" spans="1:1" x14ac:dyDescent="0.3">
      <c r="A281" s="46"/>
    </row>
    <row r="282" spans="1:1" x14ac:dyDescent="0.3">
      <c r="A282" s="46"/>
    </row>
    <row r="283" spans="1:1" x14ac:dyDescent="0.3">
      <c r="A283" s="46"/>
    </row>
    <row r="284" spans="1:1" x14ac:dyDescent="0.3">
      <c r="A284" s="46"/>
    </row>
    <row r="285" spans="1:1" x14ac:dyDescent="0.3">
      <c r="A285" s="46"/>
    </row>
    <row r="286" spans="1:1" x14ac:dyDescent="0.3">
      <c r="A286" s="46"/>
    </row>
    <row r="287" spans="1:1" x14ac:dyDescent="0.3">
      <c r="A287" s="46"/>
    </row>
    <row r="288" spans="1:1" x14ac:dyDescent="0.3">
      <c r="A288" s="46"/>
    </row>
    <row r="289" spans="1:1" x14ac:dyDescent="0.3">
      <c r="A289" s="46"/>
    </row>
    <row r="290" spans="1:1" x14ac:dyDescent="0.3">
      <c r="A290" s="46"/>
    </row>
    <row r="291" spans="1:1" x14ac:dyDescent="0.3">
      <c r="A291" s="46"/>
    </row>
    <row r="292" spans="1:1" x14ac:dyDescent="0.3">
      <c r="A292" s="46"/>
    </row>
    <row r="293" spans="1:1" x14ac:dyDescent="0.3">
      <c r="A293" s="46"/>
    </row>
    <row r="294" spans="1:1" x14ac:dyDescent="0.3">
      <c r="A294" s="46"/>
    </row>
    <row r="295" spans="1:1" x14ac:dyDescent="0.3">
      <c r="A295" s="46"/>
    </row>
  </sheetData>
  <pageMargins left="0.7" right="0.7" top="0.75" bottom="0.75" header="0.3" footer="0.3"/>
  <pageSetup scale="43" fitToHeight="0" orientation="portrait" r:id="rId1"/>
  <headerFooter>
    <oddHeader xml:space="preserve">&amp;C&amp;"Times New Roman,Regular"NISSAN AUTO LEASE TRUST 2019-A
Servicer Report
</oddHeader>
  </headerFooter>
  <rowBreaks count="2" manualBreakCount="2">
    <brk id="99" max="16383" man="1"/>
    <brk id="19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G12" sqref="G12"/>
    </sheetView>
  </sheetViews>
  <sheetFormatPr defaultColWidth="34.453125" defaultRowHeight="14" x14ac:dyDescent="0.3"/>
  <cols>
    <col min="1" max="1" width="32.453125" style="1" customWidth="1"/>
    <col min="2" max="2" width="20.26953125" style="4" customWidth="1"/>
    <col min="3" max="3" width="18.81640625" style="4" bestFit="1" customWidth="1"/>
    <col min="4" max="4" width="37.81640625" style="4" customWidth="1"/>
    <col min="5" max="5" width="21.26953125" style="4" customWidth="1"/>
    <col min="6" max="6" width="23.26953125" style="4" customWidth="1"/>
    <col min="7" max="7" width="20.81640625" style="4" customWidth="1"/>
    <col min="8" max="8" width="18.1796875" style="4" customWidth="1"/>
    <col min="9" max="9" width="15.1796875" style="4" customWidth="1"/>
    <col min="10" max="16384" width="34.453125" style="4"/>
  </cols>
  <sheetData>
    <row r="1" spans="1:31" x14ac:dyDescent="0.3">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3">
      <c r="A2" s="5"/>
      <c r="B2" s="1"/>
      <c r="C2" s="1"/>
      <c r="D2" s="1"/>
      <c r="E2" s="1"/>
      <c r="F2" s="1"/>
      <c r="G2" s="1"/>
    </row>
    <row r="3" spans="1:31" x14ac:dyDescent="0.3">
      <c r="A3" s="6" t="s">
        <v>0</v>
      </c>
      <c r="B3" s="1"/>
      <c r="C3" s="7">
        <v>43586</v>
      </c>
      <c r="D3" s="8" t="s">
        <v>1</v>
      </c>
      <c r="E3" s="9">
        <v>43633</v>
      </c>
      <c r="F3" s="1"/>
      <c r="G3" s="1"/>
    </row>
    <row r="4" spans="1:31" x14ac:dyDescent="0.3">
      <c r="A4" s="6" t="s">
        <v>2</v>
      </c>
      <c r="B4" s="1"/>
      <c r="C4" s="7">
        <v>43616</v>
      </c>
      <c r="D4" s="8" t="s">
        <v>3</v>
      </c>
      <c r="E4" s="10">
        <v>30</v>
      </c>
      <c r="F4" s="1"/>
      <c r="G4" s="1"/>
    </row>
    <row r="5" spans="1:31" x14ac:dyDescent="0.3">
      <c r="A5" s="6" t="s">
        <v>4</v>
      </c>
      <c r="B5" s="1"/>
      <c r="C5" s="7">
        <v>43600</v>
      </c>
      <c r="D5" s="8" t="s">
        <v>5</v>
      </c>
      <c r="E5" s="10">
        <v>33</v>
      </c>
      <c r="F5" s="11"/>
      <c r="G5" s="1"/>
    </row>
    <row r="6" spans="1:31" x14ac:dyDescent="0.3">
      <c r="A6" s="6" t="s">
        <v>6</v>
      </c>
      <c r="B6" s="1"/>
      <c r="C6" s="7">
        <v>43633</v>
      </c>
      <c r="D6" s="11"/>
      <c r="E6" s="12"/>
      <c r="F6" s="11"/>
      <c r="G6" s="1"/>
    </row>
    <row r="7" spans="1:31" x14ac:dyDescent="0.3">
      <c r="A7" s="6"/>
      <c r="B7" s="13"/>
      <c r="C7" s="11"/>
      <c r="D7" s="11"/>
      <c r="E7" s="11"/>
      <c r="F7" s="14"/>
      <c r="G7" s="1"/>
    </row>
    <row r="8" spans="1:31" x14ac:dyDescent="0.3">
      <c r="A8" s="15" t="s">
        <v>7</v>
      </c>
      <c r="B8" s="11"/>
      <c r="C8" s="1"/>
      <c r="D8" s="1"/>
      <c r="E8" s="1"/>
      <c r="F8" s="1"/>
      <c r="G8" s="1"/>
    </row>
    <row r="9" spans="1:31" x14ac:dyDescent="0.3">
      <c r="A9" s="8"/>
      <c r="B9" s="16" t="s">
        <v>8</v>
      </c>
      <c r="C9" s="16" t="s">
        <v>9</v>
      </c>
      <c r="D9" s="16" t="s">
        <v>10</v>
      </c>
      <c r="E9" s="16" t="s">
        <v>11</v>
      </c>
      <c r="F9" s="16" t="s">
        <v>12</v>
      </c>
      <c r="G9" s="1"/>
    </row>
    <row r="10" spans="1:31" x14ac:dyDescent="0.3">
      <c r="A10" s="8" t="s">
        <v>13</v>
      </c>
      <c r="B10" s="17"/>
      <c r="C10" s="18">
        <v>1506027540.24</v>
      </c>
      <c r="D10" s="19">
        <v>1482023009.02</v>
      </c>
      <c r="E10" s="18">
        <v>1456642050.5</v>
      </c>
      <c r="F10" s="20">
        <v>0.96720810979849015</v>
      </c>
      <c r="G10" s="21"/>
      <c r="H10" s="22"/>
    </row>
    <row r="11" spans="1:31" x14ac:dyDescent="0.3">
      <c r="A11" s="8" t="s">
        <v>14</v>
      </c>
      <c r="B11" s="8"/>
      <c r="C11" s="18">
        <v>1506027540.24</v>
      </c>
      <c r="D11" s="19">
        <v>1482023009.02</v>
      </c>
      <c r="E11" s="18">
        <v>1456642050.5</v>
      </c>
      <c r="F11" s="20">
        <v>0.96720810979849015</v>
      </c>
      <c r="G11" s="1"/>
    </row>
    <row r="12" spans="1:31" x14ac:dyDescent="0.3">
      <c r="A12" s="23" t="s">
        <v>15</v>
      </c>
      <c r="B12" s="24">
        <v>2.59881E-2</v>
      </c>
      <c r="C12" s="18">
        <v>175000000</v>
      </c>
      <c r="D12" s="19">
        <v>150995468.78</v>
      </c>
      <c r="E12" s="18">
        <v>125614510.26000001</v>
      </c>
      <c r="F12" s="20">
        <v>0.71779720148571435</v>
      </c>
      <c r="G12" s="21"/>
    </row>
    <row r="13" spans="1:31" x14ac:dyDescent="0.3">
      <c r="A13" s="23" t="s">
        <v>16</v>
      </c>
      <c r="B13" s="24">
        <v>2.7099999999999999E-2</v>
      </c>
      <c r="C13" s="18">
        <v>530000000</v>
      </c>
      <c r="D13" s="19">
        <v>530000000</v>
      </c>
      <c r="E13" s="18">
        <v>530000000</v>
      </c>
      <c r="F13" s="20">
        <v>1</v>
      </c>
      <c r="G13" s="21"/>
    </row>
    <row r="14" spans="1:31" x14ac:dyDescent="0.3">
      <c r="A14" s="23" t="s">
        <v>17</v>
      </c>
      <c r="B14" s="25">
        <v>0</v>
      </c>
      <c r="C14" s="18">
        <v>0</v>
      </c>
      <c r="D14" s="19">
        <v>0</v>
      </c>
      <c r="E14" s="18">
        <v>0</v>
      </c>
      <c r="F14" s="20">
        <v>0</v>
      </c>
      <c r="G14" s="21"/>
    </row>
    <row r="15" spans="1:31" x14ac:dyDescent="0.3">
      <c r="A15" s="23" t="s">
        <v>18</v>
      </c>
      <c r="B15" s="24">
        <v>2.76E-2</v>
      </c>
      <c r="C15" s="18">
        <v>437000000</v>
      </c>
      <c r="D15" s="19">
        <v>437000000</v>
      </c>
      <c r="E15" s="18">
        <v>437000000</v>
      </c>
      <c r="F15" s="20">
        <v>1</v>
      </c>
      <c r="G15" s="1"/>
    </row>
    <row r="16" spans="1:31" x14ac:dyDescent="0.3">
      <c r="A16" s="23" t="s">
        <v>19</v>
      </c>
      <c r="B16" s="24">
        <v>2.7799999999999998E-2</v>
      </c>
      <c r="C16" s="18">
        <v>108000000</v>
      </c>
      <c r="D16" s="19">
        <v>108000000</v>
      </c>
      <c r="E16" s="18">
        <v>108000000</v>
      </c>
      <c r="F16" s="20">
        <v>1</v>
      </c>
      <c r="G16" s="1"/>
    </row>
    <row r="17" spans="1:10" x14ac:dyDescent="0.3">
      <c r="A17" s="23" t="s">
        <v>20</v>
      </c>
      <c r="B17" s="24">
        <v>0</v>
      </c>
      <c r="C17" s="18">
        <v>256027540.24000001</v>
      </c>
      <c r="D17" s="19">
        <v>256027540.24000001</v>
      </c>
      <c r="E17" s="18">
        <v>256027540.24000001</v>
      </c>
      <c r="F17" s="20">
        <v>1</v>
      </c>
      <c r="G17" s="1"/>
    </row>
    <row r="18" spans="1:10" x14ac:dyDescent="0.3">
      <c r="A18" s="23"/>
      <c r="B18" s="26"/>
      <c r="C18" s="27"/>
      <c r="D18" s="27"/>
      <c r="E18" s="27"/>
      <c r="F18" s="27"/>
      <c r="G18" s="1"/>
    </row>
    <row r="19" spans="1:10" x14ac:dyDescent="0.3">
      <c r="A19" s="23"/>
      <c r="B19" s="26"/>
      <c r="C19" s="1"/>
      <c r="D19" s="1"/>
      <c r="E19" s="1"/>
      <c r="F19" s="27"/>
      <c r="G19" s="21"/>
    </row>
    <row r="20" spans="1:10" ht="28" x14ac:dyDescent="0.3">
      <c r="A20" s="23"/>
      <c r="B20" s="28" t="s">
        <v>21</v>
      </c>
      <c r="C20" s="28" t="s">
        <v>22</v>
      </c>
      <c r="D20" s="28" t="s">
        <v>23</v>
      </c>
      <c r="E20" s="28" t="s">
        <v>24</v>
      </c>
      <c r="F20" s="27"/>
      <c r="G20" s="1"/>
    </row>
    <row r="21" spans="1:10" x14ac:dyDescent="0.3">
      <c r="A21" s="23" t="s">
        <v>15</v>
      </c>
      <c r="B21" s="18">
        <v>25380958.519999761</v>
      </c>
      <c r="C21" s="18">
        <v>359707.82</v>
      </c>
      <c r="D21" s="20">
        <v>145.03404868571292</v>
      </c>
      <c r="E21" s="20">
        <v>2.0554732571428573</v>
      </c>
      <c r="F21" s="27"/>
      <c r="G21" s="1"/>
    </row>
    <row r="22" spans="1:10" x14ac:dyDescent="0.3">
      <c r="A22" s="23" t="s">
        <v>16</v>
      </c>
      <c r="B22" s="18">
        <v>0</v>
      </c>
      <c r="C22" s="18">
        <v>1196916.67</v>
      </c>
      <c r="D22" s="20">
        <v>0</v>
      </c>
      <c r="E22" s="20">
        <v>2.2583333396226415</v>
      </c>
      <c r="F22" s="27"/>
      <c r="G22" s="1"/>
    </row>
    <row r="23" spans="1:10" x14ac:dyDescent="0.3">
      <c r="A23" s="23" t="s">
        <v>17</v>
      </c>
      <c r="B23" s="18">
        <v>0</v>
      </c>
      <c r="C23" s="18">
        <v>0</v>
      </c>
      <c r="D23" s="20">
        <v>0</v>
      </c>
      <c r="E23" s="20">
        <v>0</v>
      </c>
      <c r="F23" s="27"/>
      <c r="G23" s="1"/>
    </row>
    <row r="24" spans="1:10" x14ac:dyDescent="0.3">
      <c r="A24" s="23" t="s">
        <v>18</v>
      </c>
      <c r="B24" s="18">
        <v>0</v>
      </c>
      <c r="C24" s="18">
        <v>1005100</v>
      </c>
      <c r="D24" s="20">
        <v>0</v>
      </c>
      <c r="E24" s="20">
        <v>2.2999999999999998</v>
      </c>
      <c r="F24" s="27"/>
      <c r="G24" s="1"/>
    </row>
    <row r="25" spans="1:10" x14ac:dyDescent="0.3">
      <c r="A25" s="23" t="s">
        <v>19</v>
      </c>
      <c r="B25" s="18">
        <v>0</v>
      </c>
      <c r="C25" s="18">
        <v>250200</v>
      </c>
      <c r="D25" s="20">
        <v>0</v>
      </c>
      <c r="E25" s="20">
        <v>2.3166666666666669</v>
      </c>
      <c r="F25" s="27"/>
      <c r="G25" s="1"/>
    </row>
    <row r="26" spans="1:10" x14ac:dyDescent="0.3">
      <c r="A26" s="23" t="s">
        <v>20</v>
      </c>
      <c r="B26" s="18">
        <v>0</v>
      </c>
      <c r="C26" s="18">
        <v>0</v>
      </c>
      <c r="D26" s="20">
        <v>0</v>
      </c>
      <c r="E26" s="20">
        <v>0</v>
      </c>
      <c r="F26" s="27"/>
      <c r="G26" s="1"/>
    </row>
    <row r="27" spans="1:10" x14ac:dyDescent="0.3">
      <c r="A27" s="8" t="s">
        <v>14</v>
      </c>
      <c r="B27" s="18">
        <v>25380958.519999761</v>
      </c>
      <c r="C27" s="18">
        <v>2811924.49</v>
      </c>
      <c r="D27" s="29"/>
      <c r="E27" s="30"/>
      <c r="F27" s="31"/>
      <c r="G27" s="1"/>
    </row>
    <row r="28" spans="1:10" x14ac:dyDescent="0.3">
      <c r="A28" s="15"/>
      <c r="B28" s="31"/>
      <c r="C28" s="1"/>
      <c r="D28" s="32"/>
      <c r="E28" s="32"/>
      <c r="F28" s="31"/>
      <c r="G28" s="1"/>
    </row>
    <row r="29" spans="1:10" x14ac:dyDescent="0.3">
      <c r="A29" s="15" t="s">
        <v>25</v>
      </c>
      <c r="B29" s="31"/>
      <c r="C29" s="1"/>
      <c r="D29" s="32"/>
      <c r="E29" s="32"/>
      <c r="F29" s="1"/>
      <c r="G29" s="1"/>
    </row>
    <row r="30" spans="1:10" x14ac:dyDescent="0.3">
      <c r="A30" s="15"/>
      <c r="B30" s="1"/>
      <c r="C30" s="1"/>
      <c r="D30" s="1"/>
      <c r="E30" s="1"/>
      <c r="F30" s="1"/>
      <c r="G30" s="1"/>
    </row>
    <row r="31" spans="1:10" x14ac:dyDescent="0.3">
      <c r="A31" s="33" t="s">
        <v>26</v>
      </c>
      <c r="B31" s="1"/>
      <c r="C31" s="1"/>
      <c r="D31" s="1"/>
      <c r="E31" s="1"/>
      <c r="F31" s="1"/>
      <c r="G31" s="1"/>
    </row>
    <row r="32" spans="1:10" x14ac:dyDescent="0.3">
      <c r="A32" s="34" t="s">
        <v>27</v>
      </c>
      <c r="B32" s="1"/>
      <c r="C32" s="1"/>
      <c r="D32" s="1"/>
      <c r="E32" s="1"/>
      <c r="F32" s="1"/>
      <c r="H32" s="35">
        <v>19323116.170000002</v>
      </c>
      <c r="I32" s="36"/>
      <c r="J32" s="37"/>
    </row>
    <row r="33" spans="1:10" x14ac:dyDescent="0.3">
      <c r="A33" s="34" t="s">
        <v>28</v>
      </c>
      <c r="B33" s="1"/>
      <c r="C33" s="1"/>
      <c r="D33" s="1"/>
      <c r="E33" s="1"/>
      <c r="F33" s="1"/>
      <c r="H33" s="38">
        <v>8779702.9600000009</v>
      </c>
      <c r="I33" s="39"/>
      <c r="J33" s="37"/>
    </row>
    <row r="34" spans="1:10" x14ac:dyDescent="0.3">
      <c r="A34" s="15" t="s">
        <v>29</v>
      </c>
      <c r="B34" s="1"/>
      <c r="C34" s="1"/>
      <c r="D34" s="1"/>
      <c r="E34" s="32"/>
      <c r="F34" s="21"/>
      <c r="H34" s="40">
        <v>28102819.130000003</v>
      </c>
      <c r="I34" s="41"/>
      <c r="J34" s="37"/>
    </row>
    <row r="35" spans="1:10" x14ac:dyDescent="0.3">
      <c r="A35" s="15"/>
      <c r="B35" s="1"/>
      <c r="C35" s="1"/>
      <c r="D35" s="1"/>
      <c r="E35" s="32"/>
      <c r="F35" s="21"/>
      <c r="H35" s="42"/>
      <c r="I35" s="41"/>
    </row>
    <row r="36" spans="1:10" x14ac:dyDescent="0.3">
      <c r="A36" s="15" t="s">
        <v>30</v>
      </c>
      <c r="B36" s="1"/>
      <c r="C36" s="1"/>
      <c r="D36" s="1"/>
      <c r="E36" s="1"/>
      <c r="F36" s="1"/>
      <c r="H36" s="40">
        <v>0</v>
      </c>
      <c r="I36" s="43"/>
      <c r="J36" s="37"/>
    </row>
    <row r="37" spans="1:10" x14ac:dyDescent="0.3">
      <c r="A37" s="15"/>
      <c r="B37" s="1"/>
      <c r="C37" s="1"/>
      <c r="D37" s="1"/>
      <c r="E37" s="1"/>
      <c r="F37" s="1"/>
      <c r="H37" s="1"/>
      <c r="I37" s="15"/>
    </row>
    <row r="38" spans="1:10" x14ac:dyDescent="0.3">
      <c r="A38" s="33" t="s">
        <v>31</v>
      </c>
      <c r="B38" s="1"/>
      <c r="C38" s="1"/>
      <c r="D38" s="1"/>
      <c r="E38" s="1"/>
      <c r="F38" s="1"/>
      <c r="H38" s="1"/>
      <c r="I38" s="15"/>
    </row>
    <row r="39" spans="1:10" x14ac:dyDescent="0.3">
      <c r="A39" s="34" t="s">
        <v>32</v>
      </c>
      <c r="B39" s="1"/>
      <c r="C39" s="1"/>
      <c r="D39" s="44"/>
      <c r="E39" s="1"/>
      <c r="F39" s="1"/>
      <c r="H39" s="45">
        <v>583351</v>
      </c>
      <c r="I39" s="43"/>
      <c r="J39" s="37"/>
    </row>
    <row r="40" spans="1:10" x14ac:dyDescent="0.3">
      <c r="A40" s="34" t="s">
        <v>33</v>
      </c>
      <c r="B40" s="1"/>
      <c r="C40" s="1"/>
      <c r="D40" s="1"/>
      <c r="E40" s="1"/>
      <c r="F40" s="21"/>
      <c r="H40" s="38">
        <v>897260.33</v>
      </c>
      <c r="I40" s="39"/>
      <c r="J40" s="37"/>
    </row>
    <row r="41" spans="1:10" x14ac:dyDescent="0.3">
      <c r="A41" s="46" t="s">
        <v>34</v>
      </c>
      <c r="B41" s="1"/>
      <c r="C41" s="1"/>
      <c r="D41" s="1"/>
      <c r="E41" s="1"/>
      <c r="F41" s="47"/>
      <c r="H41" s="40">
        <v>1480611.33</v>
      </c>
      <c r="I41" s="41"/>
      <c r="J41" s="37"/>
    </row>
    <row r="42" spans="1:10" x14ac:dyDescent="0.3">
      <c r="A42" s="34"/>
      <c r="B42" s="1"/>
      <c r="C42" s="1"/>
      <c r="D42" s="1"/>
      <c r="E42" s="1"/>
      <c r="F42" s="1"/>
      <c r="G42" s="37"/>
      <c r="H42" s="42"/>
      <c r="I42" s="43"/>
    </row>
    <row r="43" spans="1:10" x14ac:dyDescent="0.3">
      <c r="A43" s="15"/>
      <c r="B43" s="1"/>
      <c r="C43" s="1"/>
      <c r="D43" s="1"/>
      <c r="E43" s="1"/>
      <c r="F43" s="1"/>
      <c r="H43" s="1"/>
      <c r="I43" s="15"/>
    </row>
    <row r="44" spans="1:10" x14ac:dyDescent="0.3">
      <c r="A44" s="33" t="s">
        <v>35</v>
      </c>
      <c r="B44" s="1"/>
      <c r="C44" s="1"/>
      <c r="D44" s="1"/>
      <c r="E44" s="1"/>
      <c r="F44" s="1"/>
      <c r="H44" s="1"/>
      <c r="I44" s="15"/>
    </row>
    <row r="45" spans="1:10" ht="14.5" x14ac:dyDescent="0.35">
      <c r="A45" s="46" t="s">
        <v>36</v>
      </c>
      <c r="B45" s="1"/>
      <c r="C45" s="1"/>
      <c r="D45" s="1"/>
      <c r="E45" s="1"/>
      <c r="F45" s="1"/>
      <c r="G45" s="48"/>
      <c r="H45" s="40">
        <v>0</v>
      </c>
      <c r="I45" s="41"/>
      <c r="J45" s="37"/>
    </row>
    <row r="46" spans="1:10" x14ac:dyDescent="0.3">
      <c r="A46" s="46" t="s">
        <v>37</v>
      </c>
      <c r="B46" s="1"/>
      <c r="C46" s="1"/>
      <c r="D46" s="1"/>
      <c r="E46" s="1"/>
      <c r="F46" s="1"/>
      <c r="H46" s="45">
        <v>0</v>
      </c>
      <c r="I46" s="43"/>
      <c r="J46" s="37"/>
    </row>
    <row r="47" spans="1:10" x14ac:dyDescent="0.3">
      <c r="A47" s="46" t="s">
        <v>38</v>
      </c>
      <c r="B47" s="1"/>
      <c r="C47" s="1"/>
      <c r="D47" s="1"/>
      <c r="E47" s="1"/>
      <c r="F47" s="21"/>
      <c r="G47" s="36"/>
      <c r="H47" s="35">
        <v>5886756.2999999998</v>
      </c>
      <c r="I47" s="36"/>
      <c r="J47" s="37"/>
    </row>
    <row r="48" spans="1:10" x14ac:dyDescent="0.3">
      <c r="A48" s="46" t="s">
        <v>39</v>
      </c>
      <c r="B48" s="1"/>
      <c r="C48" s="1"/>
      <c r="D48" s="1"/>
      <c r="E48" s="1"/>
      <c r="F48" s="1"/>
      <c r="H48" s="35">
        <v>5524.51</v>
      </c>
      <c r="I48" s="36"/>
      <c r="J48" s="37"/>
    </row>
    <row r="49" spans="1:10" x14ac:dyDescent="0.3">
      <c r="A49" s="46" t="s">
        <v>40</v>
      </c>
      <c r="B49" s="1"/>
      <c r="C49" s="1"/>
      <c r="D49" s="1"/>
      <c r="E49" s="1"/>
      <c r="F49" s="1"/>
      <c r="H49" s="45">
        <v>0</v>
      </c>
      <c r="I49" s="43"/>
      <c r="J49" s="37"/>
    </row>
    <row r="50" spans="1:10" x14ac:dyDescent="0.3">
      <c r="A50" s="46" t="s">
        <v>41</v>
      </c>
      <c r="B50" s="1"/>
      <c r="C50" s="1"/>
      <c r="D50" s="1"/>
      <c r="E50" s="1"/>
      <c r="F50" s="1"/>
      <c r="H50" s="35">
        <v>1180287.93</v>
      </c>
      <c r="I50" s="36"/>
      <c r="J50" s="37"/>
    </row>
    <row r="51" spans="1:10" x14ac:dyDescent="0.3">
      <c r="A51" s="46" t="s">
        <v>42</v>
      </c>
      <c r="B51" s="1"/>
      <c r="C51" s="1"/>
      <c r="D51" s="1"/>
      <c r="E51" s="1"/>
      <c r="F51" s="1"/>
      <c r="H51" s="49">
        <v>42615.37</v>
      </c>
      <c r="I51" s="50"/>
      <c r="J51" s="37"/>
    </row>
    <row r="52" spans="1:10" x14ac:dyDescent="0.3">
      <c r="A52" s="15" t="s">
        <v>43</v>
      </c>
      <c r="B52" s="1"/>
      <c r="C52" s="1"/>
      <c r="D52" s="1"/>
      <c r="E52" s="1"/>
      <c r="F52" s="21"/>
      <c r="H52" s="51">
        <v>36698614.57</v>
      </c>
      <c r="I52" s="51"/>
      <c r="J52" s="37"/>
    </row>
    <row r="53" spans="1:10" x14ac:dyDescent="0.3">
      <c r="A53" s="15"/>
      <c r="B53" s="1"/>
      <c r="C53" s="1"/>
      <c r="D53" s="1"/>
      <c r="E53" s="1"/>
      <c r="F53" s="21"/>
      <c r="H53" s="52"/>
    </row>
    <row r="54" spans="1:10" x14ac:dyDescent="0.3">
      <c r="A54" s="15"/>
      <c r="B54" s="1"/>
      <c r="C54" s="1"/>
      <c r="D54" s="1"/>
      <c r="E54" s="53" t="s">
        <v>44</v>
      </c>
      <c r="F54" s="21"/>
      <c r="H54" s="52"/>
    </row>
    <row r="55" spans="1:10" x14ac:dyDescent="0.3">
      <c r="A55" s="15" t="s">
        <v>45</v>
      </c>
      <c r="B55" s="1"/>
      <c r="C55" s="1"/>
      <c r="D55" s="1"/>
      <c r="E55" s="54" t="s">
        <v>46</v>
      </c>
      <c r="F55" s="55" t="s">
        <v>47</v>
      </c>
      <c r="G55" s="54" t="s">
        <v>48</v>
      </c>
      <c r="H55" s="51" t="s">
        <v>49</v>
      </c>
    </row>
    <row r="56" spans="1:10" x14ac:dyDescent="0.3">
      <c r="A56" s="46" t="s">
        <v>50</v>
      </c>
      <c r="B56" s="1" t="s">
        <v>51</v>
      </c>
      <c r="C56" s="1"/>
      <c r="D56" s="1"/>
      <c r="E56" s="56">
        <v>1072258.24</v>
      </c>
      <c r="F56" s="56"/>
      <c r="G56" s="57"/>
      <c r="H56" s="58">
        <v>60</v>
      </c>
      <c r="I56" s="59"/>
    </row>
    <row r="57" spans="1:10" x14ac:dyDescent="0.3">
      <c r="A57" s="46" t="s">
        <v>52</v>
      </c>
      <c r="E57" s="56">
        <v>0</v>
      </c>
      <c r="F57" s="56"/>
      <c r="G57" s="57"/>
      <c r="H57" s="58">
        <v>0</v>
      </c>
      <c r="I57" s="59"/>
    </row>
    <row r="58" spans="1:10" x14ac:dyDescent="0.3">
      <c r="A58" s="46" t="s">
        <v>53</v>
      </c>
      <c r="B58" s="1"/>
      <c r="C58" s="1"/>
      <c r="D58" s="1"/>
      <c r="E58" s="56">
        <v>273375</v>
      </c>
      <c r="F58" s="57"/>
      <c r="G58" s="57"/>
      <c r="H58" s="58">
        <v>15</v>
      </c>
    </row>
    <row r="59" spans="1:10" x14ac:dyDescent="0.3">
      <c r="A59" s="46" t="s">
        <v>54</v>
      </c>
      <c r="B59" s="1"/>
      <c r="C59" s="1"/>
      <c r="D59" s="1"/>
      <c r="E59" s="56">
        <v>0</v>
      </c>
      <c r="F59" s="57"/>
      <c r="G59" s="57"/>
      <c r="H59" s="58">
        <v>0</v>
      </c>
    </row>
    <row r="60" spans="1:10" x14ac:dyDescent="0.3">
      <c r="A60" s="46" t="s">
        <v>55</v>
      </c>
      <c r="B60" s="1"/>
      <c r="C60" s="1"/>
      <c r="D60" s="1"/>
      <c r="E60" s="56">
        <v>0</v>
      </c>
      <c r="F60" s="57"/>
      <c r="G60" s="57"/>
      <c r="H60" s="58">
        <v>0</v>
      </c>
    </row>
    <row r="61" spans="1:10" x14ac:dyDescent="0.3">
      <c r="A61" s="46" t="s">
        <v>56</v>
      </c>
      <c r="B61" s="1"/>
      <c r="C61" s="1"/>
      <c r="D61" s="1"/>
      <c r="E61" s="56"/>
      <c r="F61" s="56">
        <v>1157291.29</v>
      </c>
      <c r="G61" s="57"/>
      <c r="H61" s="58">
        <v>67</v>
      </c>
    </row>
    <row r="62" spans="1:10" x14ac:dyDescent="0.3">
      <c r="A62" s="46" t="s">
        <v>57</v>
      </c>
      <c r="B62" s="1"/>
      <c r="C62" s="1"/>
      <c r="D62" s="1"/>
      <c r="E62" s="56"/>
      <c r="F62" s="56"/>
      <c r="G62" s="57">
        <v>84860.42</v>
      </c>
      <c r="H62" s="58">
        <v>2</v>
      </c>
    </row>
    <row r="63" spans="1:10" x14ac:dyDescent="0.3">
      <c r="A63" s="46" t="s">
        <v>58</v>
      </c>
      <c r="B63" s="1"/>
      <c r="C63" s="1"/>
      <c r="D63" s="1"/>
      <c r="E63" s="56"/>
      <c r="F63" s="60"/>
      <c r="G63" s="57">
        <v>3003346</v>
      </c>
      <c r="H63" s="58">
        <v>126</v>
      </c>
    </row>
    <row r="64" spans="1:10" x14ac:dyDescent="0.3">
      <c r="A64" s="46" t="s">
        <v>59</v>
      </c>
      <c r="B64" s="1"/>
      <c r="C64" s="1"/>
      <c r="D64" s="1"/>
      <c r="E64" s="61"/>
      <c r="F64" s="61"/>
      <c r="G64" s="57">
        <v>1146838.6200000001</v>
      </c>
      <c r="H64" s="58">
        <v>44</v>
      </c>
    </row>
    <row r="65" spans="1:10" x14ac:dyDescent="0.3">
      <c r="A65" s="34" t="s">
        <v>60</v>
      </c>
      <c r="B65" s="1"/>
      <c r="C65" s="1"/>
      <c r="D65" s="1"/>
      <c r="E65" s="62">
        <v>1345633.24</v>
      </c>
      <c r="F65" s="62">
        <v>1157291.29</v>
      </c>
      <c r="G65" s="63">
        <v>4235045.04</v>
      </c>
      <c r="H65" s="64">
        <v>314</v>
      </c>
      <c r="I65" s="59"/>
    </row>
    <row r="66" spans="1:10" x14ac:dyDescent="0.3">
      <c r="A66" s="15"/>
      <c r="B66" s="1"/>
      <c r="C66" s="1"/>
      <c r="D66" s="1"/>
      <c r="E66" s="1"/>
      <c r="F66" s="1"/>
      <c r="G66" s="1"/>
      <c r="H66" s="42"/>
    </row>
    <row r="67" spans="1:10" x14ac:dyDescent="0.3">
      <c r="A67" s="15"/>
      <c r="B67" s="1"/>
      <c r="C67" s="1"/>
      <c r="D67" s="1"/>
      <c r="E67" s="47"/>
      <c r="F67" s="47"/>
      <c r="G67" s="47"/>
      <c r="H67" s="47"/>
    </row>
    <row r="68" spans="1:10" x14ac:dyDescent="0.3">
      <c r="A68" s="15"/>
      <c r="B68" s="1"/>
      <c r="C68" s="1"/>
      <c r="D68" s="1"/>
      <c r="E68" s="1"/>
      <c r="F68" s="1"/>
      <c r="G68" s="1"/>
      <c r="H68" s="42"/>
    </row>
    <row r="69" spans="1:10" x14ac:dyDescent="0.3">
      <c r="A69" s="15" t="s">
        <v>61</v>
      </c>
      <c r="B69" s="1"/>
      <c r="C69" s="1"/>
      <c r="D69" s="2"/>
      <c r="E69" s="1"/>
      <c r="F69" s="65"/>
      <c r="G69" s="1"/>
      <c r="H69" s="42"/>
    </row>
    <row r="70" spans="1:10" x14ac:dyDescent="0.3">
      <c r="A70" s="15"/>
      <c r="B70" s="1"/>
      <c r="C70" s="1"/>
      <c r="D70" s="66" t="s">
        <v>62</v>
      </c>
      <c r="E70" s="66" t="s">
        <v>63</v>
      </c>
      <c r="F70" s="67" t="s">
        <v>64</v>
      </c>
      <c r="G70" s="68" t="s">
        <v>65</v>
      </c>
      <c r="H70" s="42"/>
    </row>
    <row r="71" spans="1:10" x14ac:dyDescent="0.3">
      <c r="A71" s="46" t="s">
        <v>66</v>
      </c>
      <c r="B71" s="1"/>
      <c r="C71" s="1"/>
      <c r="D71" s="69">
        <v>74141</v>
      </c>
      <c r="E71" s="70">
        <v>1871681223.95</v>
      </c>
      <c r="F71" s="71">
        <v>7.0000000000000007E-2</v>
      </c>
      <c r="G71" s="70">
        <v>1482023009.02</v>
      </c>
      <c r="H71" s="42"/>
      <c r="I71" s="59"/>
    </row>
    <row r="72" spans="1:10" x14ac:dyDescent="0.3">
      <c r="A72" s="46" t="s">
        <v>67</v>
      </c>
      <c r="B72" s="1"/>
      <c r="C72" s="1"/>
      <c r="D72" s="72"/>
      <c r="E72" s="73">
        <v>-24526343.989999998</v>
      </c>
      <c r="F72" s="74"/>
      <c r="G72" s="35">
        <v>-19017471.749999762</v>
      </c>
      <c r="H72" s="42"/>
      <c r="I72" s="59"/>
    </row>
    <row r="73" spans="1:10" x14ac:dyDescent="0.3">
      <c r="A73" s="46" t="s">
        <v>68</v>
      </c>
      <c r="B73" s="1"/>
      <c r="C73" s="1"/>
      <c r="D73" s="75">
        <v>-90</v>
      </c>
      <c r="E73" s="73">
        <v>-1857222.63</v>
      </c>
      <c r="F73" s="74"/>
      <c r="G73" s="35">
        <v>-1477237.43</v>
      </c>
      <c r="H73" s="42"/>
      <c r="I73" s="59"/>
    </row>
    <row r="74" spans="1:10" x14ac:dyDescent="0.3">
      <c r="A74" s="46" t="s">
        <v>69</v>
      </c>
      <c r="B74" s="1"/>
      <c r="C74" s="1"/>
      <c r="D74" s="75">
        <v>0</v>
      </c>
      <c r="E74" s="73">
        <v>0</v>
      </c>
      <c r="F74" s="74"/>
      <c r="G74" s="35">
        <v>0</v>
      </c>
      <c r="H74" s="42"/>
      <c r="I74" s="59"/>
    </row>
    <row r="75" spans="1:10" x14ac:dyDescent="0.3">
      <c r="A75" s="46" t="s">
        <v>70</v>
      </c>
      <c r="B75" s="1"/>
      <c r="C75" s="21"/>
      <c r="D75" s="75">
        <v>-66</v>
      </c>
      <c r="E75" s="73">
        <v>-1537831.2</v>
      </c>
      <c r="F75" s="74"/>
      <c r="G75" s="35">
        <v>-1219887.1399999999</v>
      </c>
      <c r="H75" s="42"/>
      <c r="I75" s="59"/>
    </row>
    <row r="76" spans="1:10" x14ac:dyDescent="0.3">
      <c r="A76" s="46" t="s">
        <v>71</v>
      </c>
      <c r="B76" s="1"/>
      <c r="C76" s="1"/>
      <c r="D76" s="75">
        <v>-190</v>
      </c>
      <c r="E76" s="73">
        <v>-4556634.9000000004</v>
      </c>
      <c r="F76" s="76"/>
      <c r="G76" s="35">
        <v>-3666362.2</v>
      </c>
      <c r="H76" s="42"/>
      <c r="I76" s="59"/>
      <c r="J76" s="59"/>
    </row>
    <row r="77" spans="1:10" x14ac:dyDescent="0.3">
      <c r="A77" s="46" t="s">
        <v>72</v>
      </c>
      <c r="B77" s="1"/>
      <c r="C77" s="77"/>
      <c r="D77" s="78">
        <v>73795</v>
      </c>
      <c r="E77" s="79">
        <v>1839203191.2299998</v>
      </c>
      <c r="F77" s="80"/>
      <c r="G77" s="79">
        <v>1456642050.5</v>
      </c>
      <c r="H77" s="52"/>
      <c r="I77" s="59"/>
    </row>
    <row r="78" spans="1:10" x14ac:dyDescent="0.3">
      <c r="A78" s="81"/>
      <c r="B78" s="1"/>
      <c r="C78" s="47"/>
      <c r="D78" s="1"/>
      <c r="E78" s="82" t="s">
        <v>51</v>
      </c>
      <c r="F78" s="1"/>
      <c r="G78" s="82" t="s">
        <v>51</v>
      </c>
      <c r="H78" s="52"/>
    </row>
    <row r="79" spans="1:10" x14ac:dyDescent="0.3">
      <c r="A79" s="83" t="s">
        <v>73</v>
      </c>
      <c r="B79" s="1"/>
      <c r="C79" s="47"/>
      <c r="D79" s="1"/>
      <c r="E79" s="1"/>
      <c r="F79" s="1"/>
      <c r="G79" s="1"/>
      <c r="H79" s="52"/>
    </row>
    <row r="80" spans="1:10" x14ac:dyDescent="0.3">
      <c r="A80" s="84" t="s">
        <v>74</v>
      </c>
      <c r="B80" s="1"/>
      <c r="C80" s="47"/>
      <c r="D80" s="1"/>
      <c r="E80" s="1"/>
      <c r="F80" s="1"/>
      <c r="G80" s="56">
        <v>578620326.33000004</v>
      </c>
      <c r="H80" s="52"/>
      <c r="I80" s="59"/>
    </row>
    <row r="81" spans="1:10" x14ac:dyDescent="0.3">
      <c r="A81" s="84" t="s">
        <v>75</v>
      </c>
      <c r="B81" s="1"/>
      <c r="C81" s="47"/>
      <c r="D81" s="1"/>
      <c r="E81" s="1"/>
      <c r="F81" s="1"/>
      <c r="G81" s="61">
        <v>878021724.16999996</v>
      </c>
      <c r="H81" s="52"/>
      <c r="I81" s="59"/>
    </row>
    <row r="82" spans="1:10" x14ac:dyDescent="0.3">
      <c r="A82" s="85" t="s">
        <v>60</v>
      </c>
      <c r="B82" s="1"/>
      <c r="C82" s="47"/>
      <c r="D82" s="1"/>
      <c r="E82" s="1"/>
      <c r="F82" s="1"/>
      <c r="G82" s="86">
        <v>1456642050.5</v>
      </c>
      <c r="H82" s="52"/>
      <c r="I82" s="59"/>
    </row>
    <row r="83" spans="1:10" x14ac:dyDescent="0.3">
      <c r="A83" s="84"/>
      <c r="B83" s="1"/>
      <c r="C83" s="47"/>
      <c r="D83" s="1"/>
      <c r="E83" s="1"/>
      <c r="F83" s="1"/>
      <c r="G83" s="1"/>
      <c r="H83" s="52"/>
    </row>
    <row r="84" spans="1:10" x14ac:dyDescent="0.3">
      <c r="A84" s="87"/>
      <c r="B84" s="1"/>
      <c r="C84" s="47"/>
      <c r="D84" s="1"/>
      <c r="E84" s="1"/>
      <c r="F84" s="1"/>
      <c r="G84" s="1"/>
      <c r="H84" s="52"/>
    </row>
    <row r="85" spans="1:10" x14ac:dyDescent="0.3">
      <c r="A85" s="15" t="s">
        <v>76</v>
      </c>
      <c r="B85" s="1"/>
      <c r="C85" s="1"/>
      <c r="D85" s="1"/>
      <c r="E85" s="1"/>
      <c r="F85" s="1"/>
      <c r="G85" s="88"/>
      <c r="H85" s="1"/>
    </row>
    <row r="86" spans="1:10" x14ac:dyDescent="0.3">
      <c r="A86" s="15"/>
      <c r="B86" s="1"/>
      <c r="C86" s="1"/>
      <c r="D86" s="1"/>
      <c r="E86" s="1"/>
      <c r="F86" s="1"/>
      <c r="G86" s="47"/>
      <c r="H86" s="1"/>
    </row>
    <row r="87" spans="1:10" x14ac:dyDescent="0.3">
      <c r="A87" s="46" t="s">
        <v>43</v>
      </c>
      <c r="B87" s="1"/>
      <c r="C87" s="1"/>
      <c r="D87" s="1"/>
      <c r="E87" s="47"/>
      <c r="F87" s="37"/>
      <c r="G87" s="1"/>
      <c r="H87" s="89">
        <v>36698614.569999993</v>
      </c>
      <c r="I87" s="37"/>
      <c r="J87" s="37"/>
    </row>
    <row r="88" spans="1:10" x14ac:dyDescent="0.3">
      <c r="A88" s="46" t="s">
        <v>77</v>
      </c>
      <c r="B88" s="1"/>
      <c r="C88" s="1"/>
      <c r="D88" s="1"/>
      <c r="E88" s="1"/>
      <c r="F88" s="1"/>
      <c r="G88" s="1"/>
      <c r="H88" s="90">
        <v>0</v>
      </c>
      <c r="J88" s="37"/>
    </row>
    <row r="89" spans="1:10" x14ac:dyDescent="0.3">
      <c r="A89" s="46" t="s">
        <v>78</v>
      </c>
      <c r="B89" s="1"/>
      <c r="C89" s="1"/>
      <c r="D89" s="1"/>
      <c r="E89" s="1"/>
      <c r="F89" s="21"/>
      <c r="G89" s="1"/>
      <c r="H89" s="89">
        <v>36698614.569999993</v>
      </c>
      <c r="J89" s="37"/>
    </row>
    <row r="90" spans="1:10" x14ac:dyDescent="0.3">
      <c r="A90" s="46"/>
      <c r="B90" s="1"/>
      <c r="C90" s="1"/>
      <c r="D90" s="1"/>
      <c r="E90" s="1"/>
      <c r="F90" s="1"/>
      <c r="G90" s="1"/>
      <c r="H90" s="21"/>
    </row>
    <row r="91" spans="1:10" x14ac:dyDescent="0.3">
      <c r="A91" s="46" t="s">
        <v>79</v>
      </c>
      <c r="B91" s="1"/>
      <c r="C91" s="1"/>
      <c r="D91" s="1"/>
      <c r="E91" s="1"/>
      <c r="F91" s="21"/>
      <c r="G91" s="1"/>
      <c r="H91" s="89">
        <v>0</v>
      </c>
      <c r="J91" s="37"/>
    </row>
    <row r="92" spans="1:10" x14ac:dyDescent="0.3">
      <c r="A92" s="46" t="s">
        <v>80</v>
      </c>
      <c r="B92" s="1"/>
      <c r="C92" s="1"/>
      <c r="D92" s="1"/>
      <c r="E92" s="1"/>
      <c r="F92" s="21"/>
      <c r="G92" s="1"/>
      <c r="H92" s="91">
        <v>580008.91</v>
      </c>
      <c r="J92" s="37"/>
    </row>
    <row r="93" spans="1:10" x14ac:dyDescent="0.3">
      <c r="A93" s="15" t="s">
        <v>81</v>
      </c>
      <c r="B93" s="1"/>
      <c r="C93" s="1"/>
      <c r="D93" s="1"/>
      <c r="E93" s="1"/>
      <c r="F93" s="1"/>
      <c r="G93" s="1"/>
      <c r="H93" s="92">
        <v>446174.22</v>
      </c>
      <c r="J93" s="37"/>
    </row>
    <row r="94" spans="1:10" x14ac:dyDescent="0.3">
      <c r="A94" s="46" t="s">
        <v>82</v>
      </c>
      <c r="B94" s="1"/>
      <c r="C94" s="1"/>
      <c r="D94" s="1"/>
      <c r="E94" s="1"/>
      <c r="F94" s="1"/>
      <c r="G94" s="1"/>
      <c r="H94" s="15"/>
    </row>
    <row r="95" spans="1:10" x14ac:dyDescent="0.3">
      <c r="A95" s="34" t="s">
        <v>83</v>
      </c>
      <c r="B95" s="1"/>
      <c r="C95" s="1"/>
      <c r="D95" s="1"/>
      <c r="E95" s="1"/>
      <c r="F95" s="1"/>
      <c r="G95" s="1"/>
      <c r="H95" s="89">
        <v>1235019.17</v>
      </c>
      <c r="J95" s="37"/>
    </row>
    <row r="96" spans="1:10" x14ac:dyDescent="0.3">
      <c r="A96" s="34" t="s">
        <v>84</v>
      </c>
      <c r="B96" s="1"/>
      <c r="C96" s="1"/>
      <c r="D96" s="1"/>
      <c r="E96" s="1"/>
      <c r="F96" s="1"/>
      <c r="G96" s="1"/>
      <c r="H96" s="89">
        <v>1235019.17</v>
      </c>
      <c r="J96" s="37"/>
    </row>
    <row r="97" spans="1:10" x14ac:dyDescent="0.3">
      <c r="A97" s="34" t="s">
        <v>85</v>
      </c>
      <c r="B97" s="1"/>
      <c r="C97" s="1"/>
      <c r="D97" s="1"/>
      <c r="E97" s="1"/>
      <c r="F97" s="1"/>
      <c r="G97" s="1"/>
      <c r="H97" s="93">
        <v>0</v>
      </c>
      <c r="J97" s="37"/>
    </row>
    <row r="98" spans="1:10" x14ac:dyDescent="0.3">
      <c r="A98" s="34" t="s">
        <v>86</v>
      </c>
      <c r="B98" s="1"/>
      <c r="C98" s="1"/>
      <c r="D98" s="1"/>
      <c r="E98" s="1"/>
      <c r="F98" s="1"/>
      <c r="G98" s="1"/>
      <c r="H98" s="94">
        <v>2261202.2999999998</v>
      </c>
      <c r="I98" s="37"/>
      <c r="J98" s="37"/>
    </row>
    <row r="99" spans="1:10" x14ac:dyDescent="0.3">
      <c r="A99" s="81"/>
      <c r="B99" s="1"/>
      <c r="C99" s="1"/>
      <c r="D99" s="1"/>
      <c r="E99" s="1"/>
      <c r="F99" s="1"/>
      <c r="G99" s="1"/>
      <c r="H99" s="1"/>
    </row>
    <row r="100" spans="1:10" x14ac:dyDescent="0.3">
      <c r="A100" s="46" t="s">
        <v>87</v>
      </c>
      <c r="B100" s="1"/>
      <c r="C100" s="1"/>
      <c r="D100" s="1"/>
      <c r="E100" s="1"/>
      <c r="F100" s="1"/>
      <c r="G100" s="1"/>
      <c r="H100" s="1"/>
    </row>
    <row r="101" spans="1:10" x14ac:dyDescent="0.3">
      <c r="A101" s="95" t="s">
        <v>88</v>
      </c>
      <c r="B101" s="1"/>
      <c r="C101" s="1"/>
      <c r="D101" s="1"/>
      <c r="E101" s="1"/>
      <c r="F101" s="1"/>
      <c r="G101" s="1"/>
      <c r="H101" s="1"/>
    </row>
    <row r="102" spans="1:10" x14ac:dyDescent="0.3">
      <c r="A102" s="96" t="s">
        <v>89</v>
      </c>
      <c r="B102" s="1"/>
      <c r="C102" s="1"/>
      <c r="D102" s="1"/>
      <c r="E102" s="1"/>
      <c r="F102" s="1"/>
      <c r="G102" s="1"/>
      <c r="H102" s="89">
        <v>0</v>
      </c>
      <c r="J102" s="37"/>
    </row>
    <row r="103" spans="1:10" x14ac:dyDescent="0.3">
      <c r="A103" s="96" t="s">
        <v>90</v>
      </c>
      <c r="B103" s="1"/>
      <c r="C103" s="1"/>
      <c r="D103" s="1"/>
      <c r="E103" s="1"/>
      <c r="F103" s="1"/>
      <c r="G103" s="1"/>
      <c r="H103" s="89">
        <v>0</v>
      </c>
      <c r="J103" s="37"/>
    </row>
    <row r="104" spans="1:10" x14ac:dyDescent="0.3">
      <c r="A104" s="96" t="s">
        <v>91</v>
      </c>
      <c r="B104" s="1"/>
      <c r="C104" s="1"/>
      <c r="D104" s="1"/>
      <c r="E104" s="1"/>
      <c r="F104" s="1"/>
      <c r="G104" s="1"/>
      <c r="H104" s="89">
        <v>359707.82</v>
      </c>
      <c r="J104" s="37"/>
    </row>
    <row r="105" spans="1:10" x14ac:dyDescent="0.3">
      <c r="A105" s="96"/>
      <c r="B105" s="1"/>
      <c r="C105" s="1"/>
      <c r="D105" s="1"/>
      <c r="E105" s="1"/>
      <c r="F105" s="1"/>
      <c r="G105" s="1"/>
      <c r="H105" s="89"/>
    </row>
    <row r="106" spans="1:10" x14ac:dyDescent="0.3">
      <c r="A106" s="96" t="s">
        <v>92</v>
      </c>
      <c r="B106" s="1"/>
      <c r="C106" s="1"/>
      <c r="D106" s="1"/>
      <c r="E106" s="1"/>
      <c r="F106" s="1"/>
      <c r="G106" s="1"/>
      <c r="H106" s="89">
        <v>359707.82</v>
      </c>
      <c r="J106" s="37"/>
    </row>
    <row r="107" spans="1:10" x14ac:dyDescent="0.3">
      <c r="A107" s="96" t="s">
        <v>93</v>
      </c>
      <c r="B107" s="1"/>
      <c r="C107" s="1"/>
      <c r="D107" s="1"/>
      <c r="E107" s="1"/>
      <c r="F107" s="1"/>
      <c r="G107" s="1"/>
      <c r="H107" s="97">
        <v>0</v>
      </c>
      <c r="J107" s="37"/>
    </row>
    <row r="108" spans="1:10" x14ac:dyDescent="0.3">
      <c r="A108" s="15"/>
      <c r="B108" s="1"/>
      <c r="C108" s="1"/>
      <c r="D108" s="1"/>
      <c r="E108" s="1"/>
      <c r="F108" s="1"/>
      <c r="G108" s="1"/>
      <c r="H108" s="1"/>
    </row>
    <row r="109" spans="1:10" x14ac:dyDescent="0.3">
      <c r="A109" s="95" t="s">
        <v>94</v>
      </c>
      <c r="B109" s="1"/>
      <c r="C109" s="1"/>
      <c r="D109" s="1"/>
      <c r="E109" s="1"/>
      <c r="F109" s="1"/>
      <c r="G109" s="1"/>
      <c r="H109" s="1"/>
    </row>
    <row r="110" spans="1:10" x14ac:dyDescent="0.3">
      <c r="A110" s="96" t="s">
        <v>95</v>
      </c>
      <c r="B110" s="1"/>
      <c r="C110" s="1"/>
      <c r="D110" s="1"/>
      <c r="E110" s="1"/>
      <c r="F110" s="1"/>
      <c r="G110" s="1"/>
      <c r="H110" s="89">
        <v>0</v>
      </c>
      <c r="J110" s="37"/>
    </row>
    <row r="111" spans="1:10" x14ac:dyDescent="0.3">
      <c r="A111" s="96" t="s">
        <v>96</v>
      </c>
      <c r="B111" s="1"/>
      <c r="C111" s="1"/>
      <c r="D111" s="1"/>
      <c r="E111" s="1"/>
      <c r="F111" s="1"/>
      <c r="G111" s="1"/>
      <c r="H111" s="89">
        <v>0</v>
      </c>
      <c r="J111" s="37"/>
    </row>
    <row r="112" spans="1:10" x14ac:dyDescent="0.3">
      <c r="A112" s="96" t="s">
        <v>97</v>
      </c>
      <c r="B112" s="1"/>
      <c r="C112" s="1"/>
      <c r="D112" s="1"/>
      <c r="E112" s="1"/>
      <c r="F112" s="1"/>
      <c r="G112" s="1"/>
      <c r="H112" s="89">
        <v>1196916.67</v>
      </c>
      <c r="J112" s="37"/>
    </row>
    <row r="113" spans="1:10" x14ac:dyDescent="0.3">
      <c r="A113" s="96"/>
      <c r="B113" s="1"/>
      <c r="C113" s="1"/>
      <c r="D113" s="1"/>
      <c r="E113" s="1"/>
      <c r="F113" s="1"/>
      <c r="G113" s="1"/>
      <c r="H113" s="89"/>
    </row>
    <row r="114" spans="1:10" x14ac:dyDescent="0.3">
      <c r="A114" s="96" t="s">
        <v>98</v>
      </c>
      <c r="B114" s="1"/>
      <c r="C114" s="1"/>
      <c r="D114" s="1"/>
      <c r="E114" s="1"/>
      <c r="F114" s="1"/>
      <c r="G114" s="1"/>
      <c r="H114" s="89">
        <v>1196916.67</v>
      </c>
      <c r="J114" s="37"/>
    </row>
    <row r="115" spans="1:10" x14ac:dyDescent="0.3">
      <c r="A115" s="96" t="s">
        <v>99</v>
      </c>
      <c r="B115" s="1"/>
      <c r="C115" s="1"/>
      <c r="D115" s="1"/>
      <c r="E115" s="1"/>
      <c r="F115" s="1"/>
      <c r="G115" s="1"/>
      <c r="H115" s="97">
        <v>0</v>
      </c>
      <c r="J115" s="37"/>
    </row>
    <row r="116" spans="1:10" x14ac:dyDescent="0.3">
      <c r="A116" s="96"/>
      <c r="B116" s="1"/>
      <c r="C116" s="1"/>
      <c r="D116" s="1"/>
      <c r="E116" s="1"/>
      <c r="F116" s="1"/>
      <c r="G116" s="1"/>
      <c r="H116" s="1"/>
    </row>
    <row r="117" spans="1:10" x14ac:dyDescent="0.3">
      <c r="A117" s="95" t="s">
        <v>100</v>
      </c>
      <c r="B117" s="1"/>
      <c r="C117" s="1"/>
      <c r="D117" s="1"/>
      <c r="E117" s="1"/>
      <c r="F117" s="1"/>
      <c r="G117" s="1"/>
      <c r="H117" s="1"/>
    </row>
    <row r="118" spans="1:10" x14ac:dyDescent="0.3">
      <c r="A118" s="96" t="s">
        <v>101</v>
      </c>
      <c r="B118" s="1"/>
      <c r="C118" s="1"/>
      <c r="D118" s="1"/>
      <c r="E118" s="1"/>
      <c r="F118" s="1"/>
      <c r="G118" s="1"/>
      <c r="H118" s="89">
        <v>0</v>
      </c>
      <c r="J118" s="37"/>
    </row>
    <row r="119" spans="1:10" x14ac:dyDescent="0.3">
      <c r="A119" s="96" t="s">
        <v>102</v>
      </c>
      <c r="B119" s="1"/>
      <c r="C119" s="1"/>
      <c r="D119" s="1"/>
      <c r="E119" s="1"/>
      <c r="F119" s="1"/>
      <c r="G119" s="1"/>
      <c r="H119" s="89">
        <v>0</v>
      </c>
      <c r="J119" s="37"/>
    </row>
    <row r="120" spans="1:10" x14ac:dyDescent="0.3">
      <c r="A120" s="96" t="s">
        <v>103</v>
      </c>
      <c r="B120" s="1"/>
      <c r="C120" s="1"/>
      <c r="D120" s="1"/>
      <c r="E120" s="1"/>
      <c r="F120" s="1"/>
      <c r="G120" s="1"/>
      <c r="H120" s="89">
        <v>0</v>
      </c>
      <c r="J120" s="37"/>
    </row>
    <row r="121" spans="1:10" x14ac:dyDescent="0.3">
      <c r="A121" s="96"/>
      <c r="B121" s="1"/>
      <c r="C121" s="1"/>
      <c r="D121" s="1"/>
      <c r="E121" s="1"/>
      <c r="F121" s="1"/>
      <c r="G121" s="1"/>
      <c r="H121" s="89"/>
    </row>
    <row r="122" spans="1:10" x14ac:dyDescent="0.3">
      <c r="A122" s="96" t="s">
        <v>104</v>
      </c>
      <c r="B122" s="1"/>
      <c r="C122" s="1"/>
      <c r="D122" s="1"/>
      <c r="E122" s="1"/>
      <c r="F122" s="1"/>
      <c r="G122" s="1"/>
      <c r="H122" s="89">
        <v>0</v>
      </c>
      <c r="J122" s="37"/>
    </row>
    <row r="123" spans="1:10" x14ac:dyDescent="0.3">
      <c r="A123" s="96" t="s">
        <v>105</v>
      </c>
      <c r="B123" s="1"/>
      <c r="C123" s="1"/>
      <c r="D123" s="1"/>
      <c r="E123" s="1"/>
      <c r="F123" s="1"/>
      <c r="G123" s="1"/>
      <c r="H123" s="97">
        <v>0</v>
      </c>
      <c r="J123" s="37"/>
    </row>
    <row r="124" spans="1:10" x14ac:dyDescent="0.3">
      <c r="A124" s="96"/>
      <c r="B124" s="1"/>
      <c r="C124" s="1"/>
      <c r="D124" s="1"/>
      <c r="E124" s="1"/>
      <c r="F124" s="1"/>
      <c r="G124" s="1"/>
      <c r="H124" s="1"/>
    </row>
    <row r="125" spans="1:10" x14ac:dyDescent="0.3">
      <c r="A125" s="95" t="s">
        <v>106</v>
      </c>
      <c r="B125" s="1"/>
      <c r="C125" s="1"/>
      <c r="D125" s="1"/>
      <c r="E125" s="1"/>
      <c r="F125" s="1"/>
      <c r="G125" s="1"/>
      <c r="H125" s="31"/>
    </row>
    <row r="126" spans="1:10" x14ac:dyDescent="0.3">
      <c r="A126" s="96" t="s">
        <v>107</v>
      </c>
      <c r="B126" s="1"/>
      <c r="C126" s="1"/>
      <c r="D126" s="1"/>
      <c r="E126" s="1"/>
      <c r="F126" s="1"/>
      <c r="G126" s="1"/>
      <c r="H126" s="89">
        <v>0</v>
      </c>
      <c r="J126" s="37"/>
    </row>
    <row r="127" spans="1:10" x14ac:dyDescent="0.3">
      <c r="A127" s="96" t="s">
        <v>108</v>
      </c>
      <c r="B127" s="1"/>
      <c r="C127" s="1"/>
      <c r="D127" s="1"/>
      <c r="E127" s="1"/>
      <c r="F127" s="1"/>
      <c r="G127" s="1"/>
      <c r="H127" s="89">
        <v>0</v>
      </c>
      <c r="J127" s="37"/>
    </row>
    <row r="128" spans="1:10" x14ac:dyDescent="0.3">
      <c r="A128" s="96" t="s">
        <v>109</v>
      </c>
      <c r="B128" s="1"/>
      <c r="C128" s="1"/>
      <c r="D128" s="1"/>
      <c r="E128" s="1"/>
      <c r="F128" s="1"/>
      <c r="G128" s="1"/>
      <c r="H128" s="89">
        <v>1005100</v>
      </c>
      <c r="J128" s="37"/>
    </row>
    <row r="129" spans="1:10" x14ac:dyDescent="0.3">
      <c r="A129" s="96"/>
      <c r="B129" s="1"/>
      <c r="C129" s="1"/>
      <c r="D129" s="1"/>
      <c r="E129" s="1"/>
      <c r="F129" s="1"/>
      <c r="G129" s="1"/>
      <c r="H129" s="89"/>
    </row>
    <row r="130" spans="1:10" x14ac:dyDescent="0.3">
      <c r="A130" s="96" t="s">
        <v>110</v>
      </c>
      <c r="B130" s="1"/>
      <c r="C130" s="1"/>
      <c r="D130" s="1"/>
      <c r="E130" s="1"/>
      <c r="F130" s="1"/>
      <c r="G130" s="1"/>
      <c r="H130" s="89">
        <v>1005100</v>
      </c>
      <c r="J130" s="37"/>
    </row>
    <row r="131" spans="1:10" x14ac:dyDescent="0.3">
      <c r="A131" s="96" t="s">
        <v>111</v>
      </c>
      <c r="B131" s="1"/>
      <c r="C131" s="1"/>
      <c r="D131" s="1"/>
      <c r="E131" s="1"/>
      <c r="F131" s="1"/>
      <c r="G131" s="1"/>
      <c r="H131" s="97">
        <v>0</v>
      </c>
      <c r="J131" s="37"/>
    </row>
    <row r="132" spans="1:10" x14ac:dyDescent="0.3">
      <c r="A132" s="15"/>
      <c r="B132" s="1"/>
      <c r="C132" s="1"/>
      <c r="D132" s="1"/>
      <c r="E132" s="1"/>
      <c r="F132" s="1"/>
      <c r="G132" s="1"/>
      <c r="H132" s="21" t="s">
        <v>51</v>
      </c>
    </row>
    <row r="133" spans="1:10" x14ac:dyDescent="0.3">
      <c r="A133" s="95" t="s">
        <v>112</v>
      </c>
      <c r="B133" s="1"/>
      <c r="C133" s="1"/>
      <c r="D133" s="1"/>
      <c r="E133" s="1"/>
      <c r="F133" s="1"/>
      <c r="G133" s="1"/>
      <c r="H133" s="1"/>
    </row>
    <row r="134" spans="1:10" x14ac:dyDescent="0.3">
      <c r="A134" s="96" t="s">
        <v>113</v>
      </c>
      <c r="B134" s="1"/>
      <c r="C134" s="1"/>
      <c r="D134" s="1"/>
      <c r="E134" s="1"/>
      <c r="F134" s="1"/>
      <c r="G134" s="1"/>
      <c r="H134" s="89">
        <v>0</v>
      </c>
      <c r="J134" s="37"/>
    </row>
    <row r="135" spans="1:10" x14ac:dyDescent="0.3">
      <c r="A135" s="96" t="s">
        <v>114</v>
      </c>
      <c r="B135" s="1"/>
      <c r="C135" s="1"/>
      <c r="D135" s="1"/>
      <c r="E135" s="1"/>
      <c r="F135" s="1"/>
      <c r="G135" s="1"/>
      <c r="H135" s="89">
        <v>0</v>
      </c>
      <c r="J135" s="37"/>
    </row>
    <row r="136" spans="1:10" x14ac:dyDescent="0.3">
      <c r="A136" s="96" t="s">
        <v>115</v>
      </c>
      <c r="B136" s="1"/>
      <c r="C136" s="1"/>
      <c r="D136" s="1"/>
      <c r="E136" s="1"/>
      <c r="F136" s="1"/>
      <c r="G136" s="1"/>
      <c r="H136" s="89">
        <v>250200</v>
      </c>
      <c r="J136" s="37"/>
    </row>
    <row r="137" spans="1:10" x14ac:dyDescent="0.3">
      <c r="A137" s="96"/>
      <c r="B137" s="1"/>
      <c r="C137" s="1"/>
      <c r="D137" s="1"/>
      <c r="E137" s="1"/>
      <c r="F137" s="1"/>
      <c r="G137" s="1"/>
      <c r="H137" s="89"/>
    </row>
    <row r="138" spans="1:10" x14ac:dyDescent="0.3">
      <c r="A138" s="96" t="s">
        <v>116</v>
      </c>
      <c r="B138" s="1"/>
      <c r="C138" s="1"/>
      <c r="D138" s="1"/>
      <c r="E138" s="1"/>
      <c r="F138" s="1"/>
      <c r="G138" s="1"/>
      <c r="H138" s="89">
        <v>250200</v>
      </c>
      <c r="J138" s="37"/>
    </row>
    <row r="139" spans="1:10" x14ac:dyDescent="0.3">
      <c r="A139" s="96" t="s">
        <v>117</v>
      </c>
      <c r="B139" s="1"/>
      <c r="C139" s="1"/>
      <c r="D139" s="1"/>
      <c r="E139" s="1"/>
      <c r="F139" s="1"/>
      <c r="G139" s="1"/>
      <c r="H139" s="97">
        <v>0</v>
      </c>
      <c r="J139" s="37"/>
    </row>
    <row r="140" spans="1:10" x14ac:dyDescent="0.3">
      <c r="A140" s="95"/>
      <c r="B140" s="1"/>
      <c r="C140" s="1"/>
      <c r="D140" s="1"/>
      <c r="E140" s="1"/>
      <c r="F140" s="1"/>
      <c r="G140" s="1"/>
      <c r="H140" s="1"/>
    </row>
    <row r="141" spans="1:10" x14ac:dyDescent="0.3">
      <c r="A141" s="95" t="s">
        <v>118</v>
      </c>
      <c r="B141" s="1"/>
      <c r="C141" s="1"/>
      <c r="D141" s="1"/>
      <c r="E141" s="1"/>
      <c r="F141" s="1"/>
      <c r="G141" s="1"/>
      <c r="H141" s="1"/>
    </row>
    <row r="142" spans="1:10" x14ac:dyDescent="0.3">
      <c r="A142" s="96" t="s">
        <v>119</v>
      </c>
      <c r="B142" s="1"/>
      <c r="C142" s="1"/>
      <c r="D142" s="1"/>
      <c r="E142" s="1"/>
      <c r="F142" s="1"/>
      <c r="G142" s="1"/>
      <c r="H142" s="31">
        <v>0</v>
      </c>
      <c r="J142" s="37"/>
    </row>
    <row r="143" spans="1:10" x14ac:dyDescent="0.3">
      <c r="A143" s="96" t="s">
        <v>120</v>
      </c>
      <c r="B143" s="1"/>
      <c r="C143" s="1"/>
      <c r="D143" s="1"/>
      <c r="E143" s="1"/>
      <c r="F143" s="1"/>
      <c r="G143" s="1"/>
      <c r="H143" s="31">
        <v>0</v>
      </c>
      <c r="J143" s="37"/>
    </row>
    <row r="144" spans="1:10" x14ac:dyDescent="0.3">
      <c r="A144" s="96" t="s">
        <v>121</v>
      </c>
      <c r="B144" s="1"/>
      <c r="C144" s="1"/>
      <c r="D144" s="1"/>
      <c r="E144" s="1"/>
      <c r="F144" s="1"/>
      <c r="G144" s="1"/>
      <c r="H144" s="31">
        <v>0</v>
      </c>
      <c r="J144" s="37"/>
    </row>
    <row r="145" spans="1:10" x14ac:dyDescent="0.3">
      <c r="A145" s="96"/>
      <c r="B145" s="1"/>
      <c r="C145" s="1"/>
      <c r="D145" s="1"/>
      <c r="E145" s="1"/>
      <c r="F145" s="1"/>
      <c r="G145" s="1"/>
      <c r="H145" s="31"/>
    </row>
    <row r="146" spans="1:10" x14ac:dyDescent="0.3">
      <c r="A146" s="96" t="s">
        <v>122</v>
      </c>
      <c r="B146" s="1"/>
      <c r="C146" s="1"/>
      <c r="D146" s="1"/>
      <c r="E146" s="1"/>
      <c r="F146" s="1"/>
      <c r="G146" s="1"/>
      <c r="H146" s="31">
        <v>0</v>
      </c>
      <c r="J146" s="37"/>
    </row>
    <row r="147" spans="1:10" x14ac:dyDescent="0.3">
      <c r="A147" s="96" t="s">
        <v>123</v>
      </c>
      <c r="B147" s="1"/>
      <c r="C147" s="1"/>
      <c r="D147" s="1"/>
      <c r="E147" s="1"/>
      <c r="F147" s="1"/>
      <c r="G147" s="1"/>
      <c r="H147" s="31">
        <v>0</v>
      </c>
      <c r="J147" s="37"/>
    </row>
    <row r="148" spans="1:10" x14ac:dyDescent="0.3">
      <c r="A148" s="15"/>
      <c r="B148" s="1"/>
      <c r="C148" s="1"/>
      <c r="D148" s="1"/>
      <c r="E148" s="1"/>
      <c r="F148" s="1"/>
      <c r="G148" s="1"/>
      <c r="H148" s="21" t="s">
        <v>51</v>
      </c>
    </row>
    <row r="149" spans="1:10" x14ac:dyDescent="0.3">
      <c r="A149" s="95" t="s">
        <v>124</v>
      </c>
      <c r="B149" s="1"/>
      <c r="C149" s="1"/>
      <c r="D149" s="1"/>
      <c r="E149" s="1"/>
      <c r="F149" s="1"/>
      <c r="G149" s="1"/>
      <c r="H149" s="1"/>
    </row>
    <row r="150" spans="1:10" x14ac:dyDescent="0.3">
      <c r="A150" s="96" t="s">
        <v>125</v>
      </c>
      <c r="B150" s="1"/>
      <c r="C150" s="1"/>
      <c r="D150" s="1"/>
      <c r="E150" s="1"/>
      <c r="F150" s="1"/>
      <c r="G150" s="1"/>
      <c r="H150" s="98">
        <v>2811924.49</v>
      </c>
      <c r="J150" s="37"/>
    </row>
    <row r="151" spans="1:10" x14ac:dyDescent="0.3">
      <c r="A151" s="96" t="s">
        <v>126</v>
      </c>
      <c r="B151" s="1"/>
      <c r="C151" s="1"/>
      <c r="D151" s="1"/>
      <c r="E151" s="1"/>
      <c r="F151" s="1"/>
      <c r="G151" s="1"/>
      <c r="H151" s="94">
        <v>2811924.49</v>
      </c>
      <c r="J151" s="37"/>
    </row>
    <row r="152" spans="1:10" x14ac:dyDescent="0.3">
      <c r="A152" s="96" t="s">
        <v>127</v>
      </c>
      <c r="B152" s="1"/>
      <c r="C152" s="1"/>
      <c r="D152" s="1"/>
      <c r="E152" s="1"/>
      <c r="F152" s="1"/>
      <c r="G152" s="1"/>
      <c r="H152" s="94">
        <v>0</v>
      </c>
      <c r="J152" s="37"/>
    </row>
    <row r="153" spans="1:10" x14ac:dyDescent="0.3">
      <c r="A153" s="96" t="s">
        <v>128</v>
      </c>
      <c r="B153" s="1"/>
      <c r="C153" s="1"/>
      <c r="D153" s="1"/>
      <c r="E153" s="1"/>
      <c r="F153" s="1"/>
      <c r="G153" s="1"/>
      <c r="H153" s="94">
        <v>0</v>
      </c>
      <c r="J153" s="37"/>
    </row>
    <row r="154" spans="1:10" x14ac:dyDescent="0.3">
      <c r="A154" s="15"/>
      <c r="B154" s="1"/>
      <c r="C154" s="1"/>
      <c r="D154" s="1"/>
      <c r="E154" s="1"/>
      <c r="F154" s="1"/>
      <c r="G154" s="1"/>
      <c r="H154" s="1"/>
    </row>
    <row r="155" spans="1:10" x14ac:dyDescent="0.3">
      <c r="A155" s="46" t="s">
        <v>129</v>
      </c>
      <c r="B155" s="1"/>
      <c r="C155" s="1"/>
      <c r="D155" s="1"/>
      <c r="E155" s="1"/>
      <c r="F155" s="21"/>
      <c r="G155" s="1"/>
      <c r="H155" s="21">
        <v>31625487.779999986</v>
      </c>
      <c r="J155" s="37"/>
    </row>
    <row r="156" spans="1:10" x14ac:dyDescent="0.3">
      <c r="A156" s="34"/>
      <c r="B156" s="1"/>
      <c r="C156" s="1"/>
      <c r="D156" s="1"/>
      <c r="E156" s="1"/>
      <c r="F156" s="1"/>
      <c r="G156" s="1"/>
      <c r="H156" s="1"/>
    </row>
    <row r="157" spans="1:10" x14ac:dyDescent="0.3">
      <c r="A157" s="34" t="s">
        <v>130</v>
      </c>
      <c r="B157" s="1"/>
      <c r="C157" s="1"/>
      <c r="D157" s="1"/>
      <c r="E157" s="1"/>
      <c r="F157" s="1"/>
      <c r="G157" s="1"/>
      <c r="H157" s="1"/>
    </row>
    <row r="158" spans="1:10" x14ac:dyDescent="0.3">
      <c r="A158" s="99" t="s">
        <v>131</v>
      </c>
      <c r="B158" s="1"/>
      <c r="C158" s="1"/>
      <c r="D158" s="1"/>
      <c r="E158" s="1"/>
      <c r="F158" s="1"/>
      <c r="G158" s="1"/>
      <c r="H158" s="94">
        <v>25380958.519999761</v>
      </c>
      <c r="J158" s="37"/>
    </row>
    <row r="159" spans="1:10" x14ac:dyDescent="0.3">
      <c r="A159" s="46"/>
      <c r="B159" s="1"/>
      <c r="C159" s="1"/>
      <c r="D159" s="1"/>
      <c r="E159" s="1"/>
      <c r="F159" s="1"/>
      <c r="G159" s="1"/>
      <c r="H159" s="15"/>
    </row>
    <row r="160" spans="1:10" x14ac:dyDescent="0.3">
      <c r="A160" s="34" t="s">
        <v>132</v>
      </c>
      <c r="B160" s="1"/>
      <c r="C160" s="1"/>
      <c r="D160" s="1"/>
      <c r="E160" s="1"/>
      <c r="F160" s="1"/>
      <c r="G160" s="1"/>
      <c r="H160" s="89">
        <v>0</v>
      </c>
      <c r="J160" s="37"/>
    </row>
    <row r="161" spans="1:10" x14ac:dyDescent="0.3">
      <c r="A161" s="34" t="s">
        <v>133</v>
      </c>
      <c r="B161" s="1"/>
      <c r="C161" s="1"/>
      <c r="D161" s="1"/>
      <c r="E161" s="1"/>
      <c r="F161" s="1"/>
      <c r="G161" s="1"/>
      <c r="H161" s="89">
        <v>25380958.519999761</v>
      </c>
      <c r="I161" s="37"/>
      <c r="J161" s="37"/>
    </row>
    <row r="162" spans="1:10" x14ac:dyDescent="0.3">
      <c r="A162" s="34" t="s">
        <v>134</v>
      </c>
      <c r="B162" s="1"/>
      <c r="C162" s="1"/>
      <c r="D162" s="1"/>
      <c r="E162" s="1"/>
      <c r="F162" s="1"/>
      <c r="G162" s="1"/>
      <c r="H162" s="94">
        <v>0</v>
      </c>
      <c r="J162" s="37"/>
    </row>
    <row r="163" spans="1:10" x14ac:dyDescent="0.3">
      <c r="A163" s="34"/>
      <c r="B163" s="1"/>
      <c r="C163" s="1"/>
      <c r="D163" s="1"/>
      <c r="E163" s="1"/>
      <c r="F163" s="1"/>
      <c r="G163" s="1"/>
      <c r="H163" s="21" t="s">
        <v>51</v>
      </c>
    </row>
    <row r="164" spans="1:10" x14ac:dyDescent="0.3">
      <c r="A164" s="34"/>
      <c r="B164" s="1"/>
      <c r="C164" s="1"/>
      <c r="D164" s="1"/>
      <c r="E164" s="1"/>
      <c r="F164" s="1"/>
      <c r="G164" s="1"/>
      <c r="H164" s="21" t="s">
        <v>51</v>
      </c>
    </row>
    <row r="165" spans="1:10" x14ac:dyDescent="0.3">
      <c r="A165" s="46" t="s">
        <v>135</v>
      </c>
      <c r="B165" s="1"/>
      <c r="C165" s="1"/>
      <c r="D165" s="1"/>
      <c r="E165" s="1"/>
      <c r="F165" s="1"/>
      <c r="G165" s="1"/>
      <c r="H165" s="94">
        <v>0</v>
      </c>
      <c r="J165" s="37"/>
    </row>
    <row r="166" spans="1:10" x14ac:dyDescent="0.3">
      <c r="A166" s="46"/>
      <c r="B166" s="1"/>
      <c r="C166" s="1"/>
      <c r="D166" s="1"/>
      <c r="E166" s="1"/>
      <c r="F166" s="1"/>
      <c r="G166" s="1"/>
      <c r="H166" s="15"/>
    </row>
    <row r="167" spans="1:10" x14ac:dyDescent="0.3">
      <c r="A167" s="34" t="s">
        <v>136</v>
      </c>
      <c r="B167" s="1"/>
      <c r="C167" s="1"/>
      <c r="D167" s="1"/>
      <c r="E167" s="1"/>
      <c r="F167" s="1"/>
      <c r="G167" s="1"/>
      <c r="H167" s="89">
        <v>0</v>
      </c>
      <c r="J167" s="37"/>
    </row>
    <row r="168" spans="1:10" x14ac:dyDescent="0.3">
      <c r="A168" s="34" t="s">
        <v>137</v>
      </c>
      <c r="B168" s="1"/>
      <c r="C168" s="1"/>
      <c r="D168" s="1"/>
      <c r="E168" s="1"/>
      <c r="F168" s="1"/>
      <c r="G168" s="1"/>
      <c r="H168" s="94">
        <v>0</v>
      </c>
      <c r="J168" s="37"/>
    </row>
    <row r="169" spans="1:10" x14ac:dyDescent="0.3">
      <c r="A169" s="34" t="s">
        <v>138</v>
      </c>
      <c r="B169" s="1"/>
      <c r="C169" s="1"/>
      <c r="D169" s="1"/>
      <c r="E169" s="1"/>
      <c r="F169" s="1"/>
      <c r="G169" s="1"/>
      <c r="H169" s="94">
        <v>0</v>
      </c>
      <c r="J169" s="37"/>
    </row>
    <row r="170" spans="1:10" x14ac:dyDescent="0.3">
      <c r="A170" s="34"/>
      <c r="B170" s="1"/>
      <c r="C170" s="1"/>
      <c r="D170" s="1"/>
      <c r="E170" s="1"/>
      <c r="F170" s="1"/>
      <c r="G170" s="1"/>
      <c r="H170" s="21" t="s">
        <v>51</v>
      </c>
    </row>
    <row r="171" spans="1:10" x14ac:dyDescent="0.3">
      <c r="A171" s="46" t="s">
        <v>139</v>
      </c>
      <c r="B171" s="1"/>
      <c r="C171" s="1"/>
      <c r="D171" s="1"/>
      <c r="E171" s="1"/>
      <c r="F171" s="21"/>
      <c r="G171" s="1"/>
      <c r="H171" s="94">
        <v>6244529.2599999998</v>
      </c>
      <c r="I171" s="100"/>
      <c r="J171" s="37"/>
    </row>
    <row r="172" spans="1:10" x14ac:dyDescent="0.3">
      <c r="A172" s="89"/>
      <c r="B172" s="31"/>
      <c r="C172" s="31"/>
      <c r="D172" s="31"/>
      <c r="E172" s="31"/>
      <c r="F172" s="31"/>
      <c r="G172" s="1"/>
      <c r="H172" s="31"/>
    </row>
    <row r="173" spans="1:10" x14ac:dyDescent="0.3">
      <c r="A173" s="81"/>
      <c r="B173" s="1"/>
      <c r="C173" s="2"/>
      <c r="D173" s="3"/>
      <c r="E173" s="1"/>
      <c r="F173" s="1"/>
      <c r="G173" s="1"/>
      <c r="H173" s="1"/>
    </row>
    <row r="174" spans="1:10" x14ac:dyDescent="0.3">
      <c r="A174" s="81"/>
      <c r="B174" s="1"/>
      <c r="C174" s="2"/>
      <c r="D174" s="3"/>
      <c r="E174" s="1"/>
      <c r="F174" s="1"/>
      <c r="G174" s="1"/>
      <c r="H174" s="1"/>
    </row>
    <row r="175" spans="1:10" x14ac:dyDescent="0.3">
      <c r="A175" s="81"/>
      <c r="B175" s="1"/>
      <c r="C175" s="2"/>
      <c r="D175" s="3"/>
      <c r="E175" s="1"/>
      <c r="F175" s="1"/>
      <c r="G175" s="1"/>
      <c r="H175" s="1"/>
    </row>
    <row r="176" spans="1:10" x14ac:dyDescent="0.3">
      <c r="A176" s="81"/>
      <c r="B176" s="1"/>
      <c r="C176" s="2"/>
      <c r="D176" s="3"/>
      <c r="E176" s="1"/>
      <c r="F176" s="1"/>
      <c r="G176" s="1"/>
      <c r="H176" s="1"/>
    </row>
    <row r="177" spans="1:10" x14ac:dyDescent="0.3">
      <c r="A177" s="15" t="s">
        <v>140</v>
      </c>
      <c r="B177" s="1"/>
      <c r="C177" s="2"/>
      <c r="D177" s="3"/>
      <c r="E177" s="1"/>
      <c r="F177" s="1"/>
      <c r="G177" s="1"/>
      <c r="H177" s="1"/>
    </row>
    <row r="178" spans="1:10" x14ac:dyDescent="0.3">
      <c r="A178" s="15"/>
      <c r="B178" s="1"/>
      <c r="C178" s="2"/>
      <c r="D178" s="3"/>
      <c r="E178" s="1"/>
      <c r="F178" s="1"/>
      <c r="G178" s="1"/>
      <c r="H178" s="1"/>
    </row>
    <row r="179" spans="1:10" x14ac:dyDescent="0.3">
      <c r="A179" s="46" t="s">
        <v>141</v>
      </c>
      <c r="B179" s="1"/>
      <c r="C179" s="2"/>
      <c r="D179" s="3"/>
      <c r="E179" s="1"/>
      <c r="F179" s="1"/>
      <c r="G179" s="1" t="s">
        <v>51</v>
      </c>
      <c r="H179" s="94">
        <v>7530137.7000000002</v>
      </c>
      <c r="J179" s="37"/>
    </row>
    <row r="180" spans="1:10" x14ac:dyDescent="0.3">
      <c r="A180" s="46" t="s">
        <v>142</v>
      </c>
      <c r="B180" s="1"/>
      <c r="C180" s="2"/>
      <c r="D180" s="3"/>
      <c r="E180" s="1"/>
      <c r="F180" s="1"/>
      <c r="G180" s="1"/>
      <c r="H180" s="89">
        <v>7530137.7000000002</v>
      </c>
      <c r="J180" s="37"/>
    </row>
    <row r="181" spans="1:10" x14ac:dyDescent="0.3">
      <c r="A181" s="46" t="s">
        <v>143</v>
      </c>
      <c r="B181" s="1"/>
      <c r="C181" s="2"/>
      <c r="D181" s="3"/>
      <c r="E181" s="1"/>
      <c r="F181" s="1"/>
      <c r="G181" s="1"/>
      <c r="H181" s="76">
        <v>7530137.7000000002</v>
      </c>
      <c r="J181" s="37"/>
    </row>
    <row r="182" spans="1:10" x14ac:dyDescent="0.3">
      <c r="A182" s="46" t="s">
        <v>144</v>
      </c>
      <c r="B182" s="1"/>
      <c r="C182" s="2"/>
      <c r="D182" s="3"/>
      <c r="E182" s="1"/>
      <c r="F182" s="1"/>
      <c r="G182" s="1"/>
      <c r="H182" s="94">
        <v>0</v>
      </c>
      <c r="J182" s="37"/>
    </row>
    <row r="183" spans="1:10" x14ac:dyDescent="0.3">
      <c r="A183" s="46" t="s">
        <v>145</v>
      </c>
      <c r="B183" s="1"/>
      <c r="C183" s="2"/>
      <c r="D183" s="3"/>
      <c r="E183" s="1"/>
      <c r="F183" s="1"/>
      <c r="G183" s="1"/>
      <c r="H183" s="91">
        <v>0</v>
      </c>
      <c r="J183" s="37"/>
    </row>
    <row r="184" spans="1:10" x14ac:dyDescent="0.3">
      <c r="A184" s="46" t="s">
        <v>146</v>
      </c>
      <c r="B184" s="1"/>
      <c r="C184" s="2"/>
      <c r="D184" s="3"/>
      <c r="E184" s="1"/>
      <c r="F184" s="1"/>
      <c r="G184" s="1"/>
      <c r="H184" s="89">
        <v>7530137.7000000002</v>
      </c>
      <c r="J184" s="37"/>
    </row>
    <row r="185" spans="1:10" x14ac:dyDescent="0.3">
      <c r="A185" s="46" t="s">
        <v>147</v>
      </c>
      <c r="B185" s="1"/>
      <c r="C185" s="2"/>
      <c r="D185" s="3"/>
      <c r="E185" s="1"/>
      <c r="F185" s="1"/>
      <c r="G185" s="1"/>
      <c r="H185" s="91">
        <v>0</v>
      </c>
      <c r="J185" s="37"/>
    </row>
    <row r="186" spans="1:10" x14ac:dyDescent="0.3">
      <c r="A186" s="46" t="s">
        <v>148</v>
      </c>
      <c r="B186" s="1"/>
      <c r="C186" s="2"/>
      <c r="D186" s="3"/>
      <c r="E186" s="1"/>
      <c r="F186" s="21"/>
      <c r="G186" s="1"/>
      <c r="H186" s="89">
        <v>6244529.2599999867</v>
      </c>
      <c r="J186" s="37"/>
    </row>
    <row r="187" spans="1:10" x14ac:dyDescent="0.3">
      <c r="A187" s="46" t="s">
        <v>149</v>
      </c>
      <c r="B187" s="1"/>
      <c r="C187" s="2"/>
      <c r="D187" s="3"/>
      <c r="E187" s="1"/>
      <c r="F187" s="21"/>
      <c r="G187" s="1"/>
      <c r="H187" s="94">
        <v>13774666.959999986</v>
      </c>
      <c r="J187" s="37"/>
    </row>
    <row r="188" spans="1:10" x14ac:dyDescent="0.3">
      <c r="A188" s="46" t="s">
        <v>150</v>
      </c>
      <c r="B188" s="1"/>
      <c r="C188" s="2"/>
      <c r="D188" s="3"/>
      <c r="E188" s="1"/>
      <c r="F188" s="21"/>
      <c r="G188" s="1"/>
      <c r="H188" s="94">
        <v>6244529.2599999933</v>
      </c>
      <c r="J188" s="37"/>
    </row>
    <row r="189" spans="1:10" x14ac:dyDescent="0.3">
      <c r="A189" s="46" t="s">
        <v>151</v>
      </c>
      <c r="B189" s="1"/>
      <c r="C189" s="2"/>
      <c r="D189" s="3"/>
      <c r="E189" s="1"/>
      <c r="F189" s="21"/>
      <c r="G189" s="1"/>
      <c r="H189" s="94">
        <v>7530137.6999999927</v>
      </c>
      <c r="J189" s="37"/>
    </row>
    <row r="190" spans="1:10" x14ac:dyDescent="0.3">
      <c r="A190" s="15"/>
      <c r="B190" s="1"/>
      <c r="C190" s="2"/>
      <c r="D190" s="3"/>
      <c r="E190" s="1"/>
      <c r="F190" s="1"/>
      <c r="G190" s="1"/>
      <c r="H190" s="1"/>
    </row>
    <row r="191" spans="1:10" x14ac:dyDescent="0.3">
      <c r="A191" s="15" t="s">
        <v>152</v>
      </c>
      <c r="B191" s="1"/>
      <c r="C191" s="2"/>
      <c r="D191" s="3"/>
      <c r="E191" s="1"/>
      <c r="F191" s="1"/>
      <c r="G191" s="21"/>
      <c r="H191" s="1"/>
    </row>
    <row r="192" spans="1:10" x14ac:dyDescent="0.3">
      <c r="A192" s="15"/>
      <c r="B192" s="1"/>
      <c r="C192" s="2"/>
      <c r="D192" s="3"/>
      <c r="E192" s="1"/>
      <c r="F192" s="1"/>
      <c r="G192" s="1"/>
      <c r="H192" s="1"/>
    </row>
    <row r="193" spans="1:10" ht="14.5" x14ac:dyDescent="0.35">
      <c r="A193" s="46" t="s">
        <v>153</v>
      </c>
      <c r="B193" s="1"/>
      <c r="C193" s="2"/>
      <c r="D193" s="3"/>
      <c r="E193" s="1"/>
      <c r="F193" s="1"/>
      <c r="G193" s="1"/>
      <c r="H193" s="101">
        <v>22.91</v>
      </c>
      <c r="J193" s="48"/>
    </row>
    <row r="194" spans="1:10" ht="16.5" x14ac:dyDescent="0.35">
      <c r="A194" s="15" t="s">
        <v>154</v>
      </c>
      <c r="B194" s="1"/>
      <c r="C194" s="2"/>
      <c r="D194" s="3"/>
      <c r="E194" s="1"/>
      <c r="F194" s="1"/>
      <c r="H194" s="102">
        <v>0.49047602163083714</v>
      </c>
      <c r="I194" s="103"/>
      <c r="J194" s="48"/>
    </row>
    <row r="195" spans="1:10" ht="16.5" x14ac:dyDescent="0.35">
      <c r="A195" s="15" t="s">
        <v>155</v>
      </c>
      <c r="B195" s="1"/>
      <c r="C195" s="2"/>
      <c r="D195" s="3"/>
      <c r="E195" s="1"/>
      <c r="F195" s="1"/>
      <c r="H195" s="102">
        <v>0.44819205957028901</v>
      </c>
      <c r="I195" s="103"/>
      <c r="J195" s="48"/>
    </row>
    <row r="196" spans="1:10" x14ac:dyDescent="0.3">
      <c r="A196" s="15"/>
      <c r="B196" s="1"/>
      <c r="C196" s="2"/>
      <c r="D196" s="3"/>
      <c r="E196" s="1"/>
      <c r="F196" s="1"/>
      <c r="H196" s="104"/>
    </row>
    <row r="197" spans="1:10" x14ac:dyDescent="0.3">
      <c r="A197" s="15"/>
      <c r="B197" s="1"/>
      <c r="C197" s="2"/>
      <c r="D197" s="3"/>
      <c r="E197" s="1"/>
      <c r="F197" s="1"/>
      <c r="G197" s="105" t="s">
        <v>156</v>
      </c>
      <c r="H197" s="105" t="s">
        <v>157</v>
      </c>
    </row>
    <row r="198" spans="1:10" x14ac:dyDescent="0.3">
      <c r="A198" s="46" t="s">
        <v>158</v>
      </c>
      <c r="B198" s="1"/>
      <c r="C198" s="2"/>
      <c r="D198" s="3"/>
      <c r="E198" s="21"/>
      <c r="F198" s="1"/>
      <c r="G198" s="101">
        <v>1455106.91</v>
      </c>
      <c r="H198" s="1"/>
    </row>
    <row r="199" spans="1:10" x14ac:dyDescent="0.3">
      <c r="A199" s="46" t="s">
        <v>159</v>
      </c>
      <c r="B199" s="1"/>
      <c r="C199" s="2"/>
      <c r="D199" s="3"/>
      <c r="E199" s="21"/>
      <c r="F199" s="1"/>
      <c r="G199" s="94">
        <v>1477237.43</v>
      </c>
      <c r="H199" s="106">
        <v>90</v>
      </c>
    </row>
    <row r="200" spans="1:10" x14ac:dyDescent="0.3">
      <c r="A200" s="46" t="s">
        <v>160</v>
      </c>
      <c r="B200" s="1"/>
      <c r="C200" s="2"/>
      <c r="D200" s="3"/>
      <c r="E200" s="21"/>
      <c r="F200" s="1"/>
      <c r="G200" s="94">
        <v>-22130.520000000019</v>
      </c>
      <c r="H200" s="1"/>
    </row>
    <row r="201" spans="1:10" x14ac:dyDescent="0.3">
      <c r="A201" s="46" t="s">
        <v>161</v>
      </c>
      <c r="B201" s="1"/>
      <c r="C201" s="2"/>
      <c r="D201" s="3"/>
      <c r="E201" s="21"/>
      <c r="F201" s="1"/>
      <c r="G201" s="94">
        <v>1482023009.02</v>
      </c>
      <c r="H201" s="1"/>
    </row>
    <row r="202" spans="1:10" x14ac:dyDescent="0.3">
      <c r="A202" s="46" t="s">
        <v>162</v>
      </c>
      <c r="B202" s="1"/>
      <c r="C202" s="2"/>
      <c r="D202" s="3"/>
      <c r="E202" s="21"/>
      <c r="F202" s="1"/>
      <c r="G202" s="107"/>
      <c r="H202" s="1"/>
    </row>
    <row r="203" spans="1:10" x14ac:dyDescent="0.3">
      <c r="A203" s="46" t="s">
        <v>163</v>
      </c>
      <c r="B203" s="1"/>
      <c r="C203" s="2"/>
      <c r="D203" s="3"/>
      <c r="E203" s="21"/>
      <c r="F203" s="1"/>
      <c r="G203" s="107">
        <v>-1.4932642654876195E-5</v>
      </c>
      <c r="H203" s="1"/>
    </row>
    <row r="204" spans="1:10" x14ac:dyDescent="0.3">
      <c r="A204" s="46" t="s">
        <v>164</v>
      </c>
      <c r="B204" s="1"/>
      <c r="C204" s="2"/>
      <c r="D204" s="3"/>
      <c r="E204" s="21"/>
      <c r="F204" s="1"/>
      <c r="G204" s="108">
        <v>-2.61459E-5</v>
      </c>
      <c r="H204" s="1"/>
    </row>
    <row r="205" spans="1:10" x14ac:dyDescent="0.3">
      <c r="A205" s="46" t="s">
        <v>165</v>
      </c>
      <c r="B205" s="1"/>
      <c r="C205" s="2"/>
      <c r="D205" s="3"/>
      <c r="E205" s="21"/>
      <c r="F205" s="1"/>
      <c r="G205" s="108">
        <v>0</v>
      </c>
      <c r="H205" s="1"/>
    </row>
    <row r="206" spans="1:10" x14ac:dyDescent="0.3">
      <c r="A206" s="46" t="s">
        <v>166</v>
      </c>
      <c r="B206" s="1"/>
      <c r="C206" s="2"/>
      <c r="D206" s="3"/>
      <c r="E206" s="21"/>
      <c r="F206" s="1"/>
      <c r="G206" s="108">
        <v>0</v>
      </c>
      <c r="H206" s="1"/>
    </row>
    <row r="207" spans="1:10" x14ac:dyDescent="0.3">
      <c r="A207" s="46"/>
      <c r="B207" s="1"/>
      <c r="C207" s="2"/>
      <c r="D207" s="3"/>
      <c r="E207" s="21"/>
      <c r="F207" s="1"/>
      <c r="G207" s="107"/>
      <c r="H207" s="1"/>
    </row>
    <row r="208" spans="1:10" x14ac:dyDescent="0.3">
      <c r="A208" s="15" t="s">
        <v>167</v>
      </c>
      <c r="B208" s="1"/>
      <c r="C208" s="2"/>
      <c r="D208" s="3"/>
      <c r="E208" s="21"/>
      <c r="F208" s="1"/>
      <c r="G208" s="107">
        <v>4.0840561249097865E-5</v>
      </c>
      <c r="H208" s="76">
        <v>61507.009999999922</v>
      </c>
      <c r="I208" s="37"/>
      <c r="J208" s="37"/>
    </row>
    <row r="209" spans="1:8" x14ac:dyDescent="0.3">
      <c r="A209" s="46"/>
      <c r="B209" s="1"/>
      <c r="C209" s="2"/>
      <c r="D209" s="3"/>
      <c r="E209" s="1"/>
      <c r="F209" s="1"/>
      <c r="G209" s="1"/>
      <c r="H209" s="1"/>
    </row>
    <row r="210" spans="1:8" x14ac:dyDescent="0.3">
      <c r="A210" s="46" t="s">
        <v>168</v>
      </c>
      <c r="B210" s="1"/>
      <c r="C210" s="2"/>
      <c r="D210" s="3"/>
      <c r="E210" s="1"/>
      <c r="F210" s="109" t="s">
        <v>169</v>
      </c>
      <c r="G210" s="110" t="s">
        <v>170</v>
      </c>
      <c r="H210" s="110" t="s">
        <v>62</v>
      </c>
    </row>
    <row r="211" spans="1:8" x14ac:dyDescent="0.3">
      <c r="A211" s="34" t="s">
        <v>171</v>
      </c>
      <c r="B211" s="1"/>
      <c r="C211" s="2"/>
      <c r="D211" s="3"/>
      <c r="E211" s="1"/>
      <c r="F211" s="111">
        <v>2.5386299383353414E-3</v>
      </c>
      <c r="G211" s="101">
        <v>3762307.98</v>
      </c>
      <c r="H211" s="112">
        <v>178</v>
      </c>
    </row>
    <row r="212" spans="1:8" x14ac:dyDescent="0.3">
      <c r="A212" s="34" t="s">
        <v>172</v>
      </c>
      <c r="B212" s="1"/>
      <c r="C212" s="2"/>
      <c r="D212" s="3"/>
      <c r="E212" s="1"/>
      <c r="F212" s="111">
        <v>5.055007819989184E-4</v>
      </c>
      <c r="G212" s="101">
        <v>749163.79</v>
      </c>
      <c r="H212" s="112">
        <v>40</v>
      </c>
    </row>
    <row r="213" spans="1:8" x14ac:dyDescent="0.3">
      <c r="A213" s="34" t="s">
        <v>173</v>
      </c>
      <c r="B213" s="1"/>
      <c r="C213" s="2"/>
      <c r="D213" s="3"/>
      <c r="E213" s="1"/>
      <c r="F213" s="111">
        <v>0</v>
      </c>
      <c r="G213" s="113">
        <v>0</v>
      </c>
      <c r="H213" s="114">
        <v>0</v>
      </c>
    </row>
    <row r="214" spans="1:8" x14ac:dyDescent="0.3">
      <c r="A214" s="34" t="s">
        <v>174</v>
      </c>
      <c r="B214" s="1"/>
      <c r="C214" s="2"/>
      <c r="D214" s="3"/>
      <c r="E214" s="1"/>
      <c r="F214" s="111">
        <v>0</v>
      </c>
      <c r="G214" s="115">
        <v>0</v>
      </c>
      <c r="H214" s="116">
        <v>0</v>
      </c>
    </row>
    <row r="215" spans="1:8" x14ac:dyDescent="0.3">
      <c r="A215" s="46" t="s">
        <v>175</v>
      </c>
      <c r="B215" s="1"/>
      <c r="C215" s="2"/>
      <c r="D215" s="3"/>
      <c r="E215" s="1"/>
      <c r="F215" s="111">
        <v>3.0441307203342596E-3</v>
      </c>
      <c r="G215" s="98">
        <v>4511471.7699999996</v>
      </c>
      <c r="H215" s="117">
        <v>218</v>
      </c>
    </row>
    <row r="216" spans="1:8" x14ac:dyDescent="0.3">
      <c r="A216" s="46"/>
      <c r="B216" s="1"/>
      <c r="C216" s="2"/>
      <c r="D216" s="3"/>
      <c r="E216" s="1"/>
      <c r="F216" s="1"/>
      <c r="G216" s="98"/>
      <c r="H216" s="118"/>
    </row>
    <row r="217" spans="1:8" x14ac:dyDescent="0.3">
      <c r="A217" s="46" t="s">
        <v>176</v>
      </c>
      <c r="B217" s="1"/>
      <c r="C217" s="2"/>
      <c r="D217" s="3"/>
      <c r="E217" s="1"/>
      <c r="F217" s="1"/>
      <c r="G217" s="119" t="s">
        <v>170</v>
      </c>
      <c r="H217" s="119" t="s">
        <v>62</v>
      </c>
    </row>
    <row r="218" spans="1:8" x14ac:dyDescent="0.3">
      <c r="A218" s="46" t="s">
        <v>163</v>
      </c>
      <c r="B218" s="1"/>
      <c r="C218" s="2"/>
      <c r="D218" s="3"/>
      <c r="E218" s="1"/>
      <c r="F218" s="1"/>
      <c r="G218" s="120">
        <v>5.055007819989184E-4</v>
      </c>
      <c r="H218" s="121">
        <v>5.3951255041070391E-4</v>
      </c>
    </row>
    <row r="219" spans="1:8" x14ac:dyDescent="0.3">
      <c r="A219" s="46" t="s">
        <v>164</v>
      </c>
      <c r="B219" s="1"/>
      <c r="C219" s="2"/>
      <c r="D219" s="3"/>
      <c r="E219" s="1"/>
      <c r="F219" s="1"/>
      <c r="G219" s="120">
        <v>0</v>
      </c>
      <c r="H219" s="120">
        <v>0</v>
      </c>
    </row>
    <row r="220" spans="1:8" x14ac:dyDescent="0.3">
      <c r="A220" s="46" t="s">
        <v>165</v>
      </c>
      <c r="B220" s="1"/>
      <c r="C220" s="2"/>
      <c r="D220" s="3"/>
      <c r="E220" s="1"/>
      <c r="F220" s="1"/>
      <c r="G220" s="120">
        <v>0</v>
      </c>
      <c r="H220" s="120">
        <v>0</v>
      </c>
    </row>
    <row r="221" spans="1:8" x14ac:dyDescent="0.3">
      <c r="A221" s="46" t="s">
        <v>166</v>
      </c>
      <c r="B221" s="1"/>
      <c r="C221" s="2"/>
      <c r="D221" s="3"/>
      <c r="E221" s="1"/>
      <c r="F221" s="1"/>
      <c r="G221" s="120">
        <v>0</v>
      </c>
      <c r="H221" s="120">
        <v>0</v>
      </c>
    </row>
    <row r="222" spans="1:8" x14ac:dyDescent="0.3">
      <c r="A222" s="46"/>
      <c r="B222" s="1"/>
      <c r="C222" s="2"/>
      <c r="D222" s="3"/>
      <c r="E222" s="1"/>
      <c r="F222" s="1"/>
      <c r="G222" s="122"/>
      <c r="H222" s="120"/>
    </row>
    <row r="223" spans="1:8" x14ac:dyDescent="0.3">
      <c r="A223" s="123" t="s">
        <v>177</v>
      </c>
      <c r="B223" s="1"/>
      <c r="C223" s="2"/>
      <c r="D223" s="3"/>
      <c r="E223" s="1"/>
      <c r="F223" s="1"/>
      <c r="G223" s="124">
        <v>1178122.1299999999</v>
      </c>
      <c r="H223" s="120"/>
    </row>
    <row r="224" spans="1:8" x14ac:dyDescent="0.3">
      <c r="A224" s="123" t="s">
        <v>178</v>
      </c>
      <c r="B224" s="1"/>
      <c r="C224" s="2"/>
      <c r="D224" s="3"/>
      <c r="E224" s="1"/>
      <c r="F224" s="1"/>
      <c r="G224" s="122">
        <v>7.949418617859671E-4</v>
      </c>
      <c r="H224" s="120"/>
    </row>
    <row r="225" spans="1:10" x14ac:dyDescent="0.3">
      <c r="A225" s="123" t="s">
        <v>179</v>
      </c>
      <c r="B225" s="1"/>
      <c r="C225" s="2"/>
      <c r="D225" s="3"/>
      <c r="E225" s="1"/>
      <c r="F225" s="1"/>
      <c r="G225" s="122">
        <v>4.3999999999999997E-2</v>
      </c>
      <c r="H225" s="120"/>
    </row>
    <row r="226" spans="1:10" x14ac:dyDescent="0.3">
      <c r="A226" s="123" t="s">
        <v>180</v>
      </c>
      <c r="B226" s="1"/>
      <c r="C226" s="2"/>
      <c r="D226" s="3"/>
      <c r="E226" s="1"/>
      <c r="F226" s="1"/>
      <c r="G226" s="125" t="s">
        <v>232</v>
      </c>
      <c r="H226" s="120"/>
    </row>
    <row r="227" spans="1:10" x14ac:dyDescent="0.3">
      <c r="A227" s="46"/>
      <c r="B227" s="1"/>
      <c r="C227" s="2"/>
      <c r="D227" s="3"/>
      <c r="E227" s="1"/>
      <c r="F227" s="1"/>
      <c r="G227" s="120"/>
      <c r="H227" s="1"/>
      <c r="I227" s="37"/>
    </row>
    <row r="228" spans="1:10" x14ac:dyDescent="0.3">
      <c r="A228" s="15" t="s">
        <v>181</v>
      </c>
      <c r="B228" s="1"/>
      <c r="C228" s="2"/>
      <c r="D228" s="3"/>
      <c r="E228" s="1"/>
      <c r="F228" s="1"/>
      <c r="G228" s="105" t="s">
        <v>156</v>
      </c>
      <c r="H228" s="105" t="s">
        <v>157</v>
      </c>
    </row>
    <row r="229" spans="1:10" x14ac:dyDescent="0.3">
      <c r="A229" s="15" t="s">
        <v>182</v>
      </c>
      <c r="B229" s="1"/>
      <c r="C229" s="2"/>
      <c r="D229" s="3"/>
      <c r="E229" s="21"/>
      <c r="F229" s="1"/>
      <c r="G229" s="101">
        <v>1072258.24</v>
      </c>
      <c r="H229" s="126">
        <v>60</v>
      </c>
    </row>
    <row r="230" spans="1:10" x14ac:dyDescent="0.3">
      <c r="A230" s="15" t="s">
        <v>183</v>
      </c>
      <c r="B230" s="1"/>
      <c r="C230" s="2"/>
      <c r="D230" s="3"/>
      <c r="E230" s="21"/>
      <c r="F230" s="1"/>
      <c r="G230" s="115">
        <v>1132170.97</v>
      </c>
      <c r="H230" s="126">
        <v>60</v>
      </c>
    </row>
    <row r="231" spans="1:10" x14ac:dyDescent="0.3">
      <c r="A231" s="15" t="s">
        <v>184</v>
      </c>
      <c r="B231" s="1"/>
      <c r="C231" s="2"/>
      <c r="D231" s="3"/>
      <c r="E231" s="21"/>
      <c r="F231" s="1"/>
      <c r="G231" s="94">
        <v>-59912.729999999981</v>
      </c>
      <c r="H231" s="62"/>
    </row>
    <row r="232" spans="1:10" x14ac:dyDescent="0.3">
      <c r="A232" s="15"/>
      <c r="B232" s="1"/>
      <c r="C232" s="2"/>
      <c r="D232" s="3"/>
      <c r="E232" s="1"/>
      <c r="F232" s="1"/>
      <c r="G232" s="127"/>
    </row>
    <row r="233" spans="1:10" x14ac:dyDescent="0.3">
      <c r="A233" s="15" t="s">
        <v>185</v>
      </c>
      <c r="B233" s="1"/>
      <c r="C233" s="2"/>
      <c r="D233" s="3"/>
      <c r="E233" s="1"/>
      <c r="F233" s="21"/>
      <c r="G233" s="110" t="s">
        <v>156</v>
      </c>
      <c r="H233" s="105" t="s">
        <v>157</v>
      </c>
    </row>
    <row r="234" spans="1:10" x14ac:dyDescent="0.3">
      <c r="A234" s="15" t="s">
        <v>186</v>
      </c>
      <c r="B234" s="1"/>
      <c r="C234" s="2"/>
      <c r="D234" s="3"/>
      <c r="E234" s="21"/>
      <c r="F234" s="1"/>
      <c r="G234" s="76">
        <v>1428404.3</v>
      </c>
      <c r="H234" s="128">
        <v>78</v>
      </c>
      <c r="I234" s="37" t="s">
        <v>51</v>
      </c>
    </row>
    <row r="235" spans="1:10" x14ac:dyDescent="0.3">
      <c r="A235" s="15" t="s">
        <v>187</v>
      </c>
      <c r="B235" s="1"/>
      <c r="C235" s="2"/>
      <c r="D235" s="3"/>
      <c r="E235" s="21"/>
      <c r="F235" s="21"/>
      <c r="G235" s="76">
        <v>1545637.38</v>
      </c>
      <c r="H235" s="69">
        <v>78</v>
      </c>
      <c r="I235" s="37" t="s">
        <v>51</v>
      </c>
    </row>
    <row r="236" spans="1:10" ht="14.5" thickBot="1" x14ac:dyDescent="0.35">
      <c r="A236" s="15" t="s">
        <v>188</v>
      </c>
      <c r="B236" s="1"/>
      <c r="C236" s="2"/>
      <c r="D236" s="3"/>
      <c r="E236" s="21"/>
      <c r="F236" s="1"/>
      <c r="G236" s="129">
        <v>-117233.07999999984</v>
      </c>
    </row>
    <row r="237" spans="1:10" ht="14.5" thickTop="1" x14ac:dyDescent="0.3">
      <c r="A237" s="15"/>
      <c r="B237" s="1"/>
      <c r="C237" s="2"/>
      <c r="D237" s="3"/>
      <c r="E237" s="1"/>
      <c r="F237" s="1"/>
      <c r="G237" s="1"/>
      <c r="H237" s="1"/>
    </row>
    <row r="238" spans="1:10" x14ac:dyDescent="0.3">
      <c r="A238" s="15" t="s">
        <v>189</v>
      </c>
      <c r="B238" s="1"/>
      <c r="C238" s="2"/>
      <c r="D238" s="3"/>
      <c r="E238" s="1"/>
      <c r="F238" s="1"/>
      <c r="G238" s="1" t="s">
        <v>51</v>
      </c>
      <c r="H238" s="1"/>
    </row>
    <row r="239" spans="1:10" x14ac:dyDescent="0.3">
      <c r="A239" s="15"/>
      <c r="B239" s="1"/>
      <c r="C239" s="2"/>
      <c r="D239" s="3"/>
      <c r="E239" s="1"/>
      <c r="F239" s="1"/>
      <c r="G239" s="1"/>
      <c r="H239" s="1"/>
    </row>
    <row r="240" spans="1:10" x14ac:dyDescent="0.3">
      <c r="A240" s="15" t="s">
        <v>190</v>
      </c>
      <c r="B240" s="1"/>
      <c r="C240" s="2"/>
      <c r="D240" s="3"/>
      <c r="E240" s="1"/>
      <c r="F240" s="1"/>
      <c r="G240" s="1"/>
      <c r="H240" s="76">
        <v>612795.68000000005</v>
      </c>
      <c r="I240" s="130"/>
      <c r="J240" s="59"/>
    </row>
    <row r="241" spans="1:10" x14ac:dyDescent="0.3">
      <c r="A241" s="15" t="s">
        <v>191</v>
      </c>
      <c r="B241" s="1"/>
      <c r="C241" s="2"/>
      <c r="D241" s="3"/>
      <c r="E241" s="1"/>
      <c r="F241" s="1"/>
      <c r="G241" s="1"/>
      <c r="H241" s="94">
        <v>446174.22</v>
      </c>
      <c r="I241" s="37"/>
      <c r="J241" s="59"/>
    </row>
    <row r="242" spans="1:10" x14ac:dyDescent="0.3">
      <c r="A242" s="15" t="s">
        <v>192</v>
      </c>
      <c r="B242" s="1"/>
      <c r="C242" s="2"/>
      <c r="D242" s="3"/>
      <c r="E242" s="1"/>
      <c r="F242" s="1"/>
      <c r="G242" s="1"/>
      <c r="H242" s="93">
        <v>897260.33</v>
      </c>
      <c r="J242" s="59"/>
    </row>
    <row r="243" spans="1:10" ht="14.5" thickBot="1" x14ac:dyDescent="0.35">
      <c r="A243" s="15" t="s">
        <v>193</v>
      </c>
      <c r="B243" s="1"/>
      <c r="C243" s="2"/>
      <c r="D243" s="3"/>
      <c r="E243" s="1"/>
      <c r="F243" s="1"/>
      <c r="G243" s="1"/>
      <c r="H243" s="129">
        <v>1063881.79</v>
      </c>
      <c r="I243" s="97"/>
      <c r="J243" s="59"/>
    </row>
    <row r="244" spans="1:10" ht="14.5" thickTop="1" x14ac:dyDescent="0.3">
      <c r="A244" s="15"/>
      <c r="B244" s="1"/>
      <c r="C244" s="2"/>
      <c r="D244" s="3"/>
      <c r="E244" s="1"/>
      <c r="F244" s="1"/>
      <c r="G244" s="1"/>
      <c r="H244" s="1"/>
      <c r="I244" s="131"/>
      <c r="J244" s="59"/>
    </row>
    <row r="245" spans="1:10" x14ac:dyDescent="0.3">
      <c r="A245" s="15" t="s">
        <v>194</v>
      </c>
      <c r="B245" s="1"/>
      <c r="C245" s="2"/>
      <c r="D245" s="3"/>
      <c r="E245" s="1"/>
      <c r="F245" s="1"/>
      <c r="G245" s="1"/>
      <c r="H245" s="76">
        <v>1582669.95</v>
      </c>
      <c r="I245" s="132"/>
      <c r="J245" s="59"/>
    </row>
    <row r="246" spans="1:10" x14ac:dyDescent="0.3">
      <c r="A246" s="15" t="s">
        <v>195</v>
      </c>
      <c r="B246" s="1"/>
      <c r="C246" s="2"/>
      <c r="D246" s="3"/>
      <c r="E246" s="1"/>
      <c r="F246" s="1"/>
      <c r="G246" s="1"/>
      <c r="H246" s="94">
        <v>580008.91</v>
      </c>
      <c r="I246" s="133"/>
      <c r="J246" s="59"/>
    </row>
    <row r="247" spans="1:10" x14ac:dyDescent="0.3">
      <c r="A247" s="15" t="s">
        <v>196</v>
      </c>
      <c r="B247" s="1"/>
      <c r="C247" s="2"/>
      <c r="D247" s="3"/>
      <c r="E247" s="1"/>
      <c r="F247" s="1"/>
      <c r="G247" s="1"/>
      <c r="H247" s="94">
        <v>583351</v>
      </c>
      <c r="I247" s="132"/>
      <c r="J247" s="59"/>
    </row>
    <row r="248" spans="1:10" ht="14.5" thickBot="1" x14ac:dyDescent="0.35">
      <c r="A248" s="15" t="s">
        <v>197</v>
      </c>
      <c r="B248" s="1"/>
      <c r="C248" s="2"/>
      <c r="D248" s="3"/>
      <c r="E248" s="1"/>
      <c r="F248" s="1"/>
      <c r="G248" s="1"/>
      <c r="H248" s="129">
        <v>1586012.04</v>
      </c>
      <c r="I248" s="134"/>
      <c r="J248" s="59"/>
    </row>
    <row r="249" spans="1:10" ht="14.5" thickTop="1" x14ac:dyDescent="0.3">
      <c r="A249" s="15"/>
    </row>
    <row r="250" spans="1:10" x14ac:dyDescent="0.3">
      <c r="A250" s="118" t="s">
        <v>198</v>
      </c>
      <c r="F250" s="135"/>
      <c r="I250" s="37"/>
    </row>
    <row r="251" spans="1:10" x14ac:dyDescent="0.3">
      <c r="A251" s="118"/>
      <c r="F251" s="135"/>
    </row>
    <row r="252" spans="1:10" x14ac:dyDescent="0.3">
      <c r="A252" s="46" t="s">
        <v>199</v>
      </c>
      <c r="F252" s="135"/>
    </row>
    <row r="253" spans="1:10" x14ac:dyDescent="0.3">
      <c r="A253" s="46" t="s">
        <v>200</v>
      </c>
      <c r="F253" s="135"/>
    </row>
    <row r="254" spans="1:10" x14ac:dyDescent="0.3">
      <c r="A254" s="46" t="s">
        <v>201</v>
      </c>
      <c r="E254" s="32"/>
      <c r="F254" s="135"/>
    </row>
    <row r="255" spans="1:10" x14ac:dyDescent="0.3">
      <c r="A255" s="46" t="s">
        <v>202</v>
      </c>
      <c r="E255" s="32" t="s">
        <v>51</v>
      </c>
      <c r="F255" s="135"/>
      <c r="H255" s="136" t="s">
        <v>233</v>
      </c>
    </row>
    <row r="256" spans="1:10" x14ac:dyDescent="0.3">
      <c r="A256" s="46"/>
      <c r="F256" s="135"/>
      <c r="H256" s="118"/>
    </row>
    <row r="257" spans="1:8" x14ac:dyDescent="0.3">
      <c r="A257" s="46" t="s">
        <v>203</v>
      </c>
      <c r="F257" s="135"/>
      <c r="H257" s="118"/>
    </row>
    <row r="258" spans="1:8" x14ac:dyDescent="0.3">
      <c r="A258" s="46" t="s">
        <v>204</v>
      </c>
      <c r="E258" s="32" t="s">
        <v>51</v>
      </c>
      <c r="F258" s="135"/>
      <c r="H258" s="136" t="s">
        <v>233</v>
      </c>
    </row>
    <row r="259" spans="1:8" x14ac:dyDescent="0.3">
      <c r="A259" s="46"/>
      <c r="F259" s="135"/>
      <c r="H259" s="118"/>
    </row>
    <row r="260" spans="1:8" x14ac:dyDescent="0.3">
      <c r="A260" s="46" t="s">
        <v>205</v>
      </c>
      <c r="F260" s="135"/>
      <c r="H260" s="118"/>
    </row>
    <row r="261" spans="1:8" x14ac:dyDescent="0.3">
      <c r="A261" s="46" t="s">
        <v>206</v>
      </c>
      <c r="E261" s="32" t="s">
        <v>51</v>
      </c>
      <c r="F261" s="135"/>
      <c r="H261" s="136" t="s">
        <v>233</v>
      </c>
    </row>
    <row r="262" spans="1:8" x14ac:dyDescent="0.3">
      <c r="A262" s="46"/>
      <c r="F262" s="135"/>
      <c r="H262" s="118"/>
    </row>
    <row r="263" spans="1:8" x14ac:dyDescent="0.3">
      <c r="A263" s="46" t="s">
        <v>207</v>
      </c>
      <c r="F263" s="135"/>
      <c r="H263" s="118"/>
    </row>
    <row r="264" spans="1:8" x14ac:dyDescent="0.3">
      <c r="A264" s="46" t="s">
        <v>208</v>
      </c>
      <c r="E264" s="32" t="s">
        <v>51</v>
      </c>
      <c r="F264" s="135"/>
      <c r="H264" s="136" t="s">
        <v>233</v>
      </c>
    </row>
    <row r="265" spans="1:8" x14ac:dyDescent="0.3">
      <c r="A265" s="46"/>
      <c r="E265" s="32"/>
      <c r="F265" s="135"/>
      <c r="H265" s="136"/>
    </row>
    <row r="266" spans="1:8" x14ac:dyDescent="0.3">
      <c r="A266" s="46" t="s">
        <v>209</v>
      </c>
      <c r="E266" s="32"/>
      <c r="F266" s="135"/>
      <c r="H266" s="136"/>
    </row>
    <row r="267" spans="1:8" x14ac:dyDescent="0.3">
      <c r="A267" s="46" t="s">
        <v>210</v>
      </c>
      <c r="E267" s="32" t="s">
        <v>51</v>
      </c>
      <c r="F267" s="135"/>
      <c r="H267" s="136" t="s">
        <v>233</v>
      </c>
    </row>
    <row r="268" spans="1:8" x14ac:dyDescent="0.3">
      <c r="A268" s="46"/>
      <c r="E268" s="32"/>
      <c r="F268" s="135"/>
      <c r="H268" s="136"/>
    </row>
    <row r="269" spans="1:8" x14ac:dyDescent="0.3">
      <c r="A269" s="46" t="s">
        <v>211</v>
      </c>
      <c r="F269" s="135"/>
      <c r="H269" s="118"/>
    </row>
    <row r="270" spans="1:8" x14ac:dyDescent="0.3">
      <c r="A270" s="46" t="s">
        <v>212</v>
      </c>
      <c r="E270" s="32" t="s">
        <v>51</v>
      </c>
      <c r="F270" s="135"/>
      <c r="H270" s="136" t="s">
        <v>233</v>
      </c>
    </row>
    <row r="273" spans="1:1" x14ac:dyDescent="0.3">
      <c r="A273" s="46"/>
    </row>
    <row r="274" spans="1:1" ht="15.5" x14ac:dyDescent="0.3">
      <c r="A274" s="137" t="s">
        <v>214</v>
      </c>
    </row>
    <row r="275" spans="1:1" x14ac:dyDescent="0.3">
      <c r="A275" s="46"/>
    </row>
    <row r="276" spans="1:1" x14ac:dyDescent="0.3">
      <c r="A276" s="46"/>
    </row>
    <row r="277" spans="1:1" x14ac:dyDescent="0.3">
      <c r="A277" s="46"/>
    </row>
    <row r="278" spans="1:1" x14ac:dyDescent="0.3">
      <c r="A278" s="46"/>
    </row>
    <row r="279" spans="1:1" x14ac:dyDescent="0.3">
      <c r="A279" s="46"/>
    </row>
    <row r="280" spans="1:1" x14ac:dyDescent="0.3">
      <c r="A280" s="46"/>
    </row>
    <row r="281" spans="1:1" x14ac:dyDescent="0.3">
      <c r="A281" s="46"/>
    </row>
    <row r="282" spans="1:1" x14ac:dyDescent="0.3">
      <c r="A282" s="46"/>
    </row>
    <row r="283" spans="1:1" x14ac:dyDescent="0.3">
      <c r="A283" s="46"/>
    </row>
    <row r="284" spans="1:1" x14ac:dyDescent="0.3">
      <c r="A284" s="46"/>
    </row>
    <row r="285" spans="1:1" x14ac:dyDescent="0.3">
      <c r="A285" s="46"/>
    </row>
    <row r="286" spans="1:1" x14ac:dyDescent="0.3">
      <c r="A286" s="46"/>
    </row>
    <row r="287" spans="1:1" x14ac:dyDescent="0.3">
      <c r="A287" s="46"/>
    </row>
    <row r="288" spans="1:1" x14ac:dyDescent="0.3">
      <c r="A288" s="46"/>
    </row>
    <row r="289" spans="1:1" x14ac:dyDescent="0.3">
      <c r="A289" s="46"/>
    </row>
    <row r="290" spans="1:1" x14ac:dyDescent="0.3">
      <c r="A290" s="46"/>
    </row>
    <row r="291" spans="1:1" x14ac:dyDescent="0.3">
      <c r="A291" s="46"/>
    </row>
    <row r="292" spans="1:1" x14ac:dyDescent="0.3">
      <c r="A292" s="46"/>
    </row>
    <row r="293" spans="1:1" x14ac:dyDescent="0.3">
      <c r="A293" s="46"/>
    </row>
    <row r="294" spans="1:1" x14ac:dyDescent="0.3">
      <c r="A294" s="46"/>
    </row>
    <row r="295" spans="1:1" x14ac:dyDescent="0.3">
      <c r="A295" s="46"/>
    </row>
  </sheetData>
  <pageMargins left="0.7" right="0.7" top="0.75" bottom="0.75" header="0.3" footer="0.3"/>
  <pageSetup scale="43" fitToHeight="0" orientation="portrait" r:id="rId1"/>
  <headerFooter>
    <oddHeader xml:space="preserve">&amp;C&amp;"Times New Roman,Regular"NISSAN AUTO LEASE TRUST 2019-A
Servicer Report
</oddHeader>
  </headerFooter>
  <rowBreaks count="2" manualBreakCount="2">
    <brk id="99" max="16383" man="1"/>
    <brk id="190"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I19" sqref="I19"/>
    </sheetView>
  </sheetViews>
  <sheetFormatPr defaultColWidth="34.453125" defaultRowHeight="14" x14ac:dyDescent="0.3"/>
  <cols>
    <col min="1" max="1" width="32.453125" style="1" customWidth="1"/>
    <col min="2" max="2" width="20.26953125" style="4" customWidth="1"/>
    <col min="3" max="3" width="18.81640625" style="4" bestFit="1" customWidth="1"/>
    <col min="4" max="4" width="37.81640625" style="4" customWidth="1"/>
    <col min="5" max="5" width="21.26953125" style="4" customWidth="1"/>
    <col min="6" max="6" width="23.26953125" style="4" customWidth="1"/>
    <col min="7" max="7" width="20.81640625" style="4" customWidth="1"/>
    <col min="8" max="8" width="18.1796875" style="4" customWidth="1"/>
    <col min="9" max="9" width="15.1796875" style="4" customWidth="1"/>
    <col min="10" max="16384" width="34.453125" style="4"/>
  </cols>
  <sheetData>
    <row r="1" spans="1:31" x14ac:dyDescent="0.3">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3">
      <c r="A2" s="5"/>
      <c r="B2" s="1"/>
      <c r="C2" s="1"/>
      <c r="D2" s="1"/>
      <c r="E2" s="1"/>
      <c r="F2" s="1"/>
      <c r="G2" s="1"/>
    </row>
    <row r="3" spans="1:31" x14ac:dyDescent="0.3">
      <c r="A3" s="6" t="s">
        <v>0</v>
      </c>
      <c r="B3" s="1"/>
      <c r="C3" s="7">
        <v>43556</v>
      </c>
      <c r="D3" s="8" t="s">
        <v>1</v>
      </c>
      <c r="E3" s="9">
        <v>43600</v>
      </c>
      <c r="F3" s="1"/>
      <c r="G3" s="1"/>
    </row>
    <row r="4" spans="1:31" x14ac:dyDescent="0.3">
      <c r="A4" s="6" t="s">
        <v>2</v>
      </c>
      <c r="B4" s="1"/>
      <c r="C4" s="7">
        <v>43585</v>
      </c>
      <c r="D4" s="8" t="s">
        <v>3</v>
      </c>
      <c r="E4" s="10">
        <v>30</v>
      </c>
      <c r="F4" s="1"/>
      <c r="G4" s="1"/>
    </row>
    <row r="5" spans="1:31" x14ac:dyDescent="0.3">
      <c r="A5" s="6" t="s">
        <v>4</v>
      </c>
      <c r="B5" s="1"/>
      <c r="C5" s="7">
        <v>43570</v>
      </c>
      <c r="D5" s="8" t="s">
        <v>5</v>
      </c>
      <c r="E5" s="10">
        <v>30</v>
      </c>
      <c r="F5" s="11"/>
      <c r="G5" s="1"/>
    </row>
    <row r="6" spans="1:31" x14ac:dyDescent="0.3">
      <c r="A6" s="6" t="s">
        <v>6</v>
      </c>
      <c r="B6" s="1"/>
      <c r="C6" s="7">
        <v>43600</v>
      </c>
      <c r="D6" s="11"/>
      <c r="E6" s="12"/>
      <c r="F6" s="11"/>
      <c r="G6" s="1"/>
    </row>
    <row r="7" spans="1:31" x14ac:dyDescent="0.3">
      <c r="A7" s="6"/>
      <c r="B7" s="13"/>
      <c r="C7" s="11"/>
      <c r="D7" s="11"/>
      <c r="E7" s="11"/>
      <c r="F7" s="14"/>
      <c r="G7" s="1"/>
    </row>
    <row r="8" spans="1:31" x14ac:dyDescent="0.3">
      <c r="A8" s="15" t="s">
        <v>7</v>
      </c>
      <c r="B8" s="11"/>
      <c r="C8" s="1"/>
      <c r="D8" s="1"/>
      <c r="E8" s="1"/>
      <c r="F8" s="1"/>
      <c r="G8" s="1"/>
    </row>
    <row r="9" spans="1:31" x14ac:dyDescent="0.3">
      <c r="A9" s="8"/>
      <c r="B9" s="16" t="s">
        <v>8</v>
      </c>
      <c r="C9" s="16" t="s">
        <v>9</v>
      </c>
      <c r="D9" s="16" t="s">
        <v>10</v>
      </c>
      <c r="E9" s="16" t="s">
        <v>11</v>
      </c>
      <c r="F9" s="16" t="s">
        <v>12</v>
      </c>
      <c r="G9" s="1"/>
    </row>
    <row r="10" spans="1:31" x14ac:dyDescent="0.3">
      <c r="A10" s="8" t="s">
        <v>13</v>
      </c>
      <c r="B10" s="17"/>
      <c r="C10" s="18">
        <v>1506027540.24</v>
      </c>
      <c r="D10" s="19">
        <v>1506027540.24</v>
      </c>
      <c r="E10" s="18">
        <v>1482023009.02</v>
      </c>
      <c r="F10" s="20">
        <v>0.98406102771787651</v>
      </c>
      <c r="G10" s="21"/>
      <c r="H10" s="22"/>
    </row>
    <row r="11" spans="1:31" x14ac:dyDescent="0.3">
      <c r="A11" s="8" t="s">
        <v>14</v>
      </c>
      <c r="B11" s="8"/>
      <c r="C11" s="18">
        <v>1506027540.24</v>
      </c>
      <c r="D11" s="19">
        <v>1506027540.24</v>
      </c>
      <c r="E11" s="18">
        <v>1482023009.02</v>
      </c>
      <c r="F11" s="20">
        <v>0.98406102771787651</v>
      </c>
      <c r="G11" s="1"/>
    </row>
    <row r="12" spans="1:31" x14ac:dyDescent="0.3">
      <c r="A12" s="23" t="s">
        <v>15</v>
      </c>
      <c r="B12" s="24">
        <v>2.59881E-2</v>
      </c>
      <c r="C12" s="18">
        <v>175000000</v>
      </c>
      <c r="D12" s="19">
        <v>175000000</v>
      </c>
      <c r="E12" s="18">
        <v>150995468.78</v>
      </c>
      <c r="F12" s="20">
        <v>0.86283125017142859</v>
      </c>
      <c r="G12" s="21"/>
    </row>
    <row r="13" spans="1:31" x14ac:dyDescent="0.3">
      <c r="A13" s="23" t="s">
        <v>16</v>
      </c>
      <c r="B13" s="24">
        <v>2.7099999999999999E-2</v>
      </c>
      <c r="C13" s="18">
        <v>530000000</v>
      </c>
      <c r="D13" s="19">
        <v>530000000</v>
      </c>
      <c r="E13" s="18">
        <v>530000000</v>
      </c>
      <c r="F13" s="20">
        <v>1</v>
      </c>
      <c r="G13" s="21"/>
    </row>
    <row r="14" spans="1:31" x14ac:dyDescent="0.3">
      <c r="A14" s="23" t="s">
        <v>17</v>
      </c>
      <c r="B14" s="25">
        <v>0</v>
      </c>
      <c r="C14" s="18">
        <v>0</v>
      </c>
      <c r="D14" s="19">
        <v>0</v>
      </c>
      <c r="E14" s="18">
        <v>0</v>
      </c>
      <c r="F14" s="20">
        <v>0</v>
      </c>
      <c r="G14" s="21"/>
    </row>
    <row r="15" spans="1:31" x14ac:dyDescent="0.3">
      <c r="A15" s="23" t="s">
        <v>18</v>
      </c>
      <c r="B15" s="24">
        <v>2.76E-2</v>
      </c>
      <c r="C15" s="18">
        <v>437000000</v>
      </c>
      <c r="D15" s="19">
        <v>437000000</v>
      </c>
      <c r="E15" s="18">
        <v>437000000</v>
      </c>
      <c r="F15" s="20">
        <v>1</v>
      </c>
      <c r="G15" s="1"/>
    </row>
    <row r="16" spans="1:31" x14ac:dyDescent="0.3">
      <c r="A16" s="23" t="s">
        <v>19</v>
      </c>
      <c r="B16" s="24">
        <v>2.7799999999999998E-2</v>
      </c>
      <c r="C16" s="18">
        <v>108000000</v>
      </c>
      <c r="D16" s="19">
        <v>108000000</v>
      </c>
      <c r="E16" s="18">
        <v>108000000</v>
      </c>
      <c r="F16" s="20">
        <v>1</v>
      </c>
      <c r="G16" s="1"/>
    </row>
    <row r="17" spans="1:10" x14ac:dyDescent="0.3">
      <c r="A17" s="23" t="s">
        <v>20</v>
      </c>
      <c r="B17" s="24">
        <v>0</v>
      </c>
      <c r="C17" s="18">
        <v>256027540.24000001</v>
      </c>
      <c r="D17" s="19">
        <v>256027540.24000001</v>
      </c>
      <c r="E17" s="18">
        <v>256027540.24000001</v>
      </c>
      <c r="F17" s="20">
        <v>1</v>
      </c>
      <c r="G17" s="1"/>
    </row>
    <row r="18" spans="1:10" x14ac:dyDescent="0.3">
      <c r="A18" s="23"/>
      <c r="B18" s="26"/>
      <c r="C18" s="27"/>
      <c r="D18" s="27"/>
      <c r="E18" s="27"/>
      <c r="F18" s="27"/>
      <c r="G18" s="1"/>
    </row>
    <row r="19" spans="1:10" x14ac:dyDescent="0.3">
      <c r="A19" s="23"/>
      <c r="B19" s="26"/>
      <c r="C19" s="1"/>
      <c r="D19" s="1"/>
      <c r="E19" s="1"/>
      <c r="F19" s="27"/>
      <c r="G19" s="21"/>
    </row>
    <row r="20" spans="1:10" ht="28" x14ac:dyDescent="0.3">
      <c r="A20" s="23"/>
      <c r="B20" s="28" t="s">
        <v>21</v>
      </c>
      <c r="C20" s="28" t="s">
        <v>22</v>
      </c>
      <c r="D20" s="28" t="s">
        <v>23</v>
      </c>
      <c r="E20" s="28" t="s">
        <v>24</v>
      </c>
      <c r="F20" s="27"/>
      <c r="G20" s="1"/>
    </row>
    <row r="21" spans="1:10" x14ac:dyDescent="0.3">
      <c r="A21" s="23" t="s">
        <v>15</v>
      </c>
      <c r="B21" s="18">
        <v>24004531.219999973</v>
      </c>
      <c r="C21" s="18">
        <v>378993.13</v>
      </c>
      <c r="D21" s="20">
        <v>137.16874982857126</v>
      </c>
      <c r="E21" s="20">
        <v>2.1656750285714286</v>
      </c>
      <c r="F21" s="27"/>
      <c r="G21" s="1"/>
    </row>
    <row r="22" spans="1:10" x14ac:dyDescent="0.3">
      <c r="A22" s="23" t="s">
        <v>16</v>
      </c>
      <c r="B22" s="18">
        <v>0</v>
      </c>
      <c r="C22" s="18">
        <v>1196916.67</v>
      </c>
      <c r="D22" s="20">
        <v>0</v>
      </c>
      <c r="E22" s="20">
        <v>2.2583333396226415</v>
      </c>
      <c r="F22" s="27"/>
      <c r="G22" s="1"/>
    </row>
    <row r="23" spans="1:10" x14ac:dyDescent="0.3">
      <c r="A23" s="23" t="s">
        <v>17</v>
      </c>
      <c r="B23" s="18">
        <v>0</v>
      </c>
      <c r="C23" s="18">
        <v>0</v>
      </c>
      <c r="D23" s="20">
        <v>0</v>
      </c>
      <c r="E23" s="20">
        <v>0</v>
      </c>
      <c r="F23" s="27"/>
      <c r="G23" s="1"/>
    </row>
    <row r="24" spans="1:10" x14ac:dyDescent="0.3">
      <c r="A24" s="23" t="s">
        <v>18</v>
      </c>
      <c r="B24" s="18">
        <v>0</v>
      </c>
      <c r="C24" s="18">
        <v>1005100</v>
      </c>
      <c r="D24" s="20">
        <v>0</v>
      </c>
      <c r="E24" s="20">
        <v>2.2999999999999998</v>
      </c>
      <c r="F24" s="27"/>
      <c r="G24" s="1"/>
    </row>
    <row r="25" spans="1:10" x14ac:dyDescent="0.3">
      <c r="A25" s="23" t="s">
        <v>19</v>
      </c>
      <c r="B25" s="18">
        <v>0</v>
      </c>
      <c r="C25" s="18">
        <v>250200</v>
      </c>
      <c r="D25" s="20">
        <v>0</v>
      </c>
      <c r="E25" s="20">
        <v>2.3166666666666669</v>
      </c>
      <c r="F25" s="27"/>
      <c r="G25" s="1"/>
    </row>
    <row r="26" spans="1:10" x14ac:dyDescent="0.3">
      <c r="A26" s="23" t="s">
        <v>20</v>
      </c>
      <c r="B26" s="18">
        <v>0</v>
      </c>
      <c r="C26" s="18">
        <v>0</v>
      </c>
      <c r="D26" s="20">
        <v>0</v>
      </c>
      <c r="E26" s="20">
        <v>0</v>
      </c>
      <c r="F26" s="27"/>
      <c r="G26" s="1"/>
    </row>
    <row r="27" spans="1:10" x14ac:dyDescent="0.3">
      <c r="A27" s="8" t="s">
        <v>14</v>
      </c>
      <c r="B27" s="18">
        <v>24004531.219999973</v>
      </c>
      <c r="C27" s="18">
        <v>2831209.8</v>
      </c>
      <c r="D27" s="29"/>
      <c r="E27" s="30"/>
      <c r="F27" s="31"/>
      <c r="G27" s="1"/>
    </row>
    <row r="28" spans="1:10" x14ac:dyDescent="0.3">
      <c r="A28" s="15"/>
      <c r="B28" s="31"/>
      <c r="C28" s="1"/>
      <c r="D28" s="32"/>
      <c r="E28" s="32"/>
      <c r="F28" s="31"/>
      <c r="G28" s="1"/>
    </row>
    <row r="29" spans="1:10" x14ac:dyDescent="0.3">
      <c r="A29" s="15" t="s">
        <v>25</v>
      </c>
      <c r="B29" s="31"/>
      <c r="C29" s="1"/>
      <c r="D29" s="32"/>
      <c r="E29" s="32"/>
      <c r="F29" s="1"/>
      <c r="G29" s="1"/>
    </row>
    <row r="30" spans="1:10" x14ac:dyDescent="0.3">
      <c r="A30" s="15"/>
      <c r="B30" s="1"/>
      <c r="C30" s="1"/>
      <c r="D30" s="1"/>
      <c r="E30" s="1"/>
      <c r="F30" s="1"/>
      <c r="G30" s="1"/>
    </row>
    <row r="31" spans="1:10" x14ac:dyDescent="0.3">
      <c r="A31" s="33" t="s">
        <v>26</v>
      </c>
      <c r="B31" s="1"/>
      <c r="C31" s="1"/>
      <c r="D31" s="1"/>
      <c r="E31" s="1"/>
      <c r="F31" s="1"/>
      <c r="G31" s="1"/>
    </row>
    <row r="32" spans="1:10" x14ac:dyDescent="0.3">
      <c r="A32" s="34" t="s">
        <v>27</v>
      </c>
      <c r="B32" s="1"/>
      <c r="C32" s="1"/>
      <c r="D32" s="1"/>
      <c r="E32" s="1"/>
      <c r="F32" s="1"/>
      <c r="H32" s="35">
        <v>19348659</v>
      </c>
      <c r="I32" s="36"/>
      <c r="J32" s="37"/>
    </row>
    <row r="33" spans="1:10" x14ac:dyDescent="0.3">
      <c r="A33" s="34" t="s">
        <v>28</v>
      </c>
      <c r="B33" s="1"/>
      <c r="C33" s="1"/>
      <c r="D33" s="1"/>
      <c r="E33" s="1"/>
      <c r="F33" s="1"/>
      <c r="H33" s="38">
        <v>8881230.4000000004</v>
      </c>
      <c r="I33" s="39"/>
      <c r="J33" s="37"/>
    </row>
    <row r="34" spans="1:10" x14ac:dyDescent="0.3">
      <c r="A34" s="15" t="s">
        <v>29</v>
      </c>
      <c r="B34" s="1"/>
      <c r="C34" s="1"/>
      <c r="D34" s="1"/>
      <c r="E34" s="32"/>
      <c r="F34" s="21"/>
      <c r="H34" s="40">
        <v>28229889.399999999</v>
      </c>
      <c r="I34" s="41"/>
      <c r="J34" s="37"/>
    </row>
    <row r="35" spans="1:10" x14ac:dyDescent="0.3">
      <c r="A35" s="15"/>
      <c r="B35" s="1"/>
      <c r="C35" s="1"/>
      <c r="D35" s="1"/>
      <c r="E35" s="32"/>
      <c r="F35" s="21"/>
      <c r="H35" s="42"/>
      <c r="I35" s="41"/>
    </row>
    <row r="36" spans="1:10" x14ac:dyDescent="0.3">
      <c r="A36" s="15" t="s">
        <v>30</v>
      </c>
      <c r="B36" s="1"/>
      <c r="C36" s="1"/>
      <c r="D36" s="1"/>
      <c r="E36" s="1"/>
      <c r="F36" s="1"/>
      <c r="H36" s="40">
        <v>0</v>
      </c>
      <c r="I36" s="43"/>
      <c r="J36" s="37"/>
    </row>
    <row r="37" spans="1:10" x14ac:dyDescent="0.3">
      <c r="A37" s="15"/>
      <c r="B37" s="1"/>
      <c r="C37" s="1"/>
      <c r="D37" s="1"/>
      <c r="E37" s="1"/>
      <c r="F37" s="1"/>
      <c r="H37" s="1"/>
      <c r="I37" s="15"/>
    </row>
    <row r="38" spans="1:10" x14ac:dyDescent="0.3">
      <c r="A38" s="33" t="s">
        <v>31</v>
      </c>
      <c r="B38" s="1"/>
      <c r="C38" s="1"/>
      <c r="D38" s="1"/>
      <c r="E38" s="1"/>
      <c r="F38" s="1"/>
      <c r="H38" s="1"/>
      <c r="I38" s="15"/>
    </row>
    <row r="39" spans="1:10" x14ac:dyDescent="0.3">
      <c r="A39" s="34" t="s">
        <v>32</v>
      </c>
      <c r="B39" s="1"/>
      <c r="C39" s="1"/>
      <c r="D39" s="44"/>
      <c r="E39" s="1"/>
      <c r="F39" s="1"/>
      <c r="H39" s="45">
        <v>1582669.95</v>
      </c>
      <c r="I39" s="43"/>
      <c r="J39" s="37"/>
    </row>
    <row r="40" spans="1:10" x14ac:dyDescent="0.3">
      <c r="A40" s="34" t="s">
        <v>33</v>
      </c>
      <c r="B40" s="1"/>
      <c r="C40" s="1"/>
      <c r="D40" s="1"/>
      <c r="E40" s="1"/>
      <c r="F40" s="21"/>
      <c r="H40" s="38">
        <v>612795.68000000005</v>
      </c>
      <c r="I40" s="39"/>
      <c r="J40" s="37"/>
    </row>
    <row r="41" spans="1:10" x14ac:dyDescent="0.3">
      <c r="A41" s="46" t="s">
        <v>34</v>
      </c>
      <c r="B41" s="1"/>
      <c r="C41" s="1"/>
      <c r="D41" s="1"/>
      <c r="E41" s="1"/>
      <c r="F41" s="47"/>
      <c r="H41" s="40">
        <v>2195465.63</v>
      </c>
      <c r="I41" s="41"/>
      <c r="J41" s="37"/>
    </row>
    <row r="42" spans="1:10" x14ac:dyDescent="0.3">
      <c r="A42" s="34"/>
      <c r="B42" s="1"/>
      <c r="C42" s="1"/>
      <c r="D42" s="1"/>
      <c r="E42" s="1"/>
      <c r="F42" s="1"/>
      <c r="G42" s="37"/>
      <c r="H42" s="42"/>
      <c r="I42" s="43"/>
    </row>
    <row r="43" spans="1:10" x14ac:dyDescent="0.3">
      <c r="A43" s="15"/>
      <c r="B43" s="1"/>
      <c r="C43" s="1"/>
      <c r="D43" s="1"/>
      <c r="E43" s="1"/>
      <c r="F43" s="1"/>
      <c r="H43" s="1"/>
      <c r="I43" s="15"/>
    </row>
    <row r="44" spans="1:10" x14ac:dyDescent="0.3">
      <c r="A44" s="33" t="s">
        <v>35</v>
      </c>
      <c r="B44" s="1"/>
      <c r="C44" s="1"/>
      <c r="D44" s="1"/>
      <c r="E44" s="1"/>
      <c r="F44" s="1"/>
      <c r="H44" s="1"/>
      <c r="I44" s="15"/>
    </row>
    <row r="45" spans="1:10" ht="14.5" x14ac:dyDescent="0.35">
      <c r="A45" s="46" t="s">
        <v>36</v>
      </c>
      <c r="B45" s="1"/>
      <c r="C45" s="1"/>
      <c r="D45" s="1"/>
      <c r="E45" s="1"/>
      <c r="F45" s="1"/>
      <c r="G45" s="48"/>
      <c r="H45" s="40">
        <v>0</v>
      </c>
      <c r="I45" s="41"/>
      <c r="J45" s="37"/>
    </row>
    <row r="46" spans="1:10" x14ac:dyDescent="0.3">
      <c r="A46" s="46" t="s">
        <v>37</v>
      </c>
      <c r="B46" s="1"/>
      <c r="C46" s="1"/>
      <c r="D46" s="1"/>
      <c r="E46" s="1"/>
      <c r="F46" s="1"/>
      <c r="H46" s="45">
        <v>0</v>
      </c>
      <c r="I46" s="43"/>
      <c r="J46" s="37"/>
    </row>
    <row r="47" spans="1:10" x14ac:dyDescent="0.3">
      <c r="A47" s="46" t="s">
        <v>38</v>
      </c>
      <c r="B47" s="1"/>
      <c r="C47" s="1"/>
      <c r="D47" s="1"/>
      <c r="E47" s="1"/>
      <c r="F47" s="21"/>
      <c r="G47" s="36"/>
      <c r="H47" s="35">
        <v>3478892.8</v>
      </c>
      <c r="I47" s="36"/>
      <c r="J47" s="37"/>
    </row>
    <row r="48" spans="1:10" x14ac:dyDescent="0.3">
      <c r="A48" s="46" t="s">
        <v>39</v>
      </c>
      <c r="B48" s="1"/>
      <c r="C48" s="1"/>
      <c r="D48" s="1"/>
      <c r="E48" s="1"/>
      <c r="F48" s="1"/>
      <c r="H48" s="35">
        <v>1109.76</v>
      </c>
      <c r="I48" s="36"/>
      <c r="J48" s="37"/>
    </row>
    <row r="49" spans="1:10" x14ac:dyDescent="0.3">
      <c r="A49" s="46" t="s">
        <v>40</v>
      </c>
      <c r="B49" s="1"/>
      <c r="C49" s="1"/>
      <c r="D49" s="1"/>
      <c r="E49" s="1"/>
      <c r="F49" s="1"/>
      <c r="H49" s="45">
        <v>0</v>
      </c>
      <c r="I49" s="43"/>
      <c r="J49" s="37"/>
    </row>
    <row r="50" spans="1:10" x14ac:dyDescent="0.3">
      <c r="A50" s="46" t="s">
        <v>41</v>
      </c>
      <c r="B50" s="1"/>
      <c r="C50" s="1"/>
      <c r="D50" s="1"/>
      <c r="E50" s="1"/>
      <c r="F50" s="1"/>
      <c r="H50" s="35">
        <v>1565500.02</v>
      </c>
      <c r="I50" s="36"/>
      <c r="J50" s="37"/>
    </row>
    <row r="51" spans="1:10" x14ac:dyDescent="0.3">
      <c r="A51" s="46" t="s">
        <v>42</v>
      </c>
      <c r="B51" s="1"/>
      <c r="C51" s="1"/>
      <c r="D51" s="1"/>
      <c r="E51" s="1"/>
      <c r="F51" s="1"/>
      <c r="H51" s="49">
        <v>3980.86</v>
      </c>
      <c r="I51" s="50"/>
      <c r="J51" s="37"/>
    </row>
    <row r="52" spans="1:10" x14ac:dyDescent="0.3">
      <c r="A52" s="15" t="s">
        <v>43</v>
      </c>
      <c r="B52" s="1"/>
      <c r="C52" s="1"/>
      <c r="D52" s="1"/>
      <c r="E52" s="1"/>
      <c r="F52" s="21"/>
      <c r="H52" s="51">
        <v>35474838.469999999</v>
      </c>
      <c r="I52" s="51"/>
      <c r="J52" s="37"/>
    </row>
    <row r="53" spans="1:10" x14ac:dyDescent="0.3">
      <c r="A53" s="15"/>
      <c r="B53" s="1"/>
      <c r="C53" s="1"/>
      <c r="D53" s="1"/>
      <c r="E53" s="1"/>
      <c r="F53" s="21"/>
      <c r="H53" s="52"/>
    </row>
    <row r="54" spans="1:10" x14ac:dyDescent="0.3">
      <c r="A54" s="15"/>
      <c r="B54" s="1"/>
      <c r="C54" s="1"/>
      <c r="D54" s="1"/>
      <c r="E54" s="53" t="s">
        <v>44</v>
      </c>
      <c r="F54" s="21"/>
      <c r="H54" s="52"/>
    </row>
    <row r="55" spans="1:10" x14ac:dyDescent="0.3">
      <c r="A55" s="15" t="s">
        <v>45</v>
      </c>
      <c r="B55" s="1"/>
      <c r="C55" s="1"/>
      <c r="D55" s="1"/>
      <c r="E55" s="54" t="s">
        <v>46</v>
      </c>
      <c r="F55" s="55" t="s">
        <v>47</v>
      </c>
      <c r="G55" s="54" t="s">
        <v>48</v>
      </c>
      <c r="H55" s="51" t="s">
        <v>49</v>
      </c>
    </row>
    <row r="56" spans="1:10" x14ac:dyDescent="0.3">
      <c r="A56" s="46" t="s">
        <v>50</v>
      </c>
      <c r="B56" s="1" t="s">
        <v>51</v>
      </c>
      <c r="C56" s="1"/>
      <c r="D56" s="1"/>
      <c r="E56" s="56">
        <v>356146.06</v>
      </c>
      <c r="F56" s="56"/>
      <c r="G56" s="57"/>
      <c r="H56" s="58">
        <v>18</v>
      </c>
      <c r="I56" s="59"/>
    </row>
    <row r="57" spans="1:10" x14ac:dyDescent="0.3">
      <c r="A57" s="46" t="s">
        <v>52</v>
      </c>
      <c r="E57" s="56">
        <v>0</v>
      </c>
      <c r="F57" s="56"/>
      <c r="G57" s="57"/>
      <c r="H57" s="58">
        <v>0</v>
      </c>
      <c r="I57" s="59"/>
    </row>
    <row r="58" spans="1:10" x14ac:dyDescent="0.3">
      <c r="A58" s="46" t="s">
        <v>53</v>
      </c>
      <c r="B58" s="1"/>
      <c r="C58" s="1"/>
      <c r="D58" s="1"/>
      <c r="E58" s="56">
        <v>130280</v>
      </c>
      <c r="F58" s="57"/>
      <c r="G58" s="57"/>
      <c r="H58" s="58">
        <v>8</v>
      </c>
    </row>
    <row r="59" spans="1:10" x14ac:dyDescent="0.3">
      <c r="A59" s="46" t="s">
        <v>54</v>
      </c>
      <c r="B59" s="1"/>
      <c r="C59" s="1"/>
      <c r="D59" s="1"/>
      <c r="E59" s="56">
        <v>0</v>
      </c>
      <c r="F59" s="57"/>
      <c r="G59" s="57"/>
      <c r="H59" s="58">
        <v>0</v>
      </c>
    </row>
    <row r="60" spans="1:10" x14ac:dyDescent="0.3">
      <c r="A60" s="46" t="s">
        <v>55</v>
      </c>
      <c r="B60" s="1"/>
      <c r="C60" s="1"/>
      <c r="D60" s="1"/>
      <c r="E60" s="56">
        <v>0</v>
      </c>
      <c r="F60" s="57"/>
      <c r="G60" s="57"/>
      <c r="H60" s="58">
        <v>0</v>
      </c>
    </row>
    <row r="61" spans="1:10" x14ac:dyDescent="0.3">
      <c r="A61" s="46" t="s">
        <v>56</v>
      </c>
      <c r="B61" s="1"/>
      <c r="C61" s="1"/>
      <c r="D61" s="1"/>
      <c r="E61" s="56"/>
      <c r="F61" s="56">
        <v>1547225.77</v>
      </c>
      <c r="G61" s="57"/>
      <c r="H61" s="58">
        <v>79</v>
      </c>
    </row>
    <row r="62" spans="1:10" x14ac:dyDescent="0.3">
      <c r="A62" s="46" t="s">
        <v>57</v>
      </c>
      <c r="B62" s="1"/>
      <c r="C62" s="1"/>
      <c r="D62" s="1"/>
      <c r="E62" s="56"/>
      <c r="F62" s="56"/>
      <c r="G62" s="57">
        <v>87107.33</v>
      </c>
      <c r="H62" s="58">
        <v>3</v>
      </c>
    </row>
    <row r="63" spans="1:10" x14ac:dyDescent="0.3">
      <c r="A63" s="46" t="s">
        <v>58</v>
      </c>
      <c r="B63" s="1"/>
      <c r="C63" s="1"/>
      <c r="D63" s="1"/>
      <c r="E63" s="56"/>
      <c r="F63" s="60"/>
      <c r="G63" s="57">
        <v>2044562.04</v>
      </c>
      <c r="H63" s="58">
        <v>85</v>
      </c>
    </row>
    <row r="64" spans="1:10" x14ac:dyDescent="0.3">
      <c r="A64" s="46" t="s">
        <v>59</v>
      </c>
      <c r="B64" s="1"/>
      <c r="C64" s="1"/>
      <c r="D64" s="1"/>
      <c r="E64" s="61"/>
      <c r="F64" s="61"/>
      <c r="G64" s="57">
        <v>754581.36</v>
      </c>
      <c r="H64" s="58">
        <v>28</v>
      </c>
    </row>
    <row r="65" spans="1:10" x14ac:dyDescent="0.3">
      <c r="A65" s="34" t="s">
        <v>60</v>
      </c>
      <c r="B65" s="1"/>
      <c r="C65" s="1"/>
      <c r="D65" s="1"/>
      <c r="E65" s="62">
        <v>486426.06</v>
      </c>
      <c r="F65" s="62">
        <v>1547225.77</v>
      </c>
      <c r="G65" s="63">
        <v>2886250.73</v>
      </c>
      <c r="H65" s="64">
        <v>221</v>
      </c>
      <c r="I65" s="59"/>
    </row>
    <row r="66" spans="1:10" x14ac:dyDescent="0.3">
      <c r="A66" s="15"/>
      <c r="B66" s="1"/>
      <c r="C66" s="1"/>
      <c r="D66" s="1"/>
      <c r="E66" s="1"/>
      <c r="F66" s="1"/>
      <c r="G66" s="1"/>
      <c r="H66" s="42"/>
    </row>
    <row r="67" spans="1:10" x14ac:dyDescent="0.3">
      <c r="A67" s="15"/>
      <c r="B67" s="1"/>
      <c r="C67" s="1"/>
      <c r="D67" s="1"/>
      <c r="E67" s="47"/>
      <c r="F67" s="47"/>
      <c r="G67" s="47"/>
      <c r="H67" s="47"/>
    </row>
    <row r="68" spans="1:10" x14ac:dyDescent="0.3">
      <c r="A68" s="15"/>
      <c r="B68" s="1"/>
      <c r="C68" s="1"/>
      <c r="D68" s="1"/>
      <c r="E68" s="1"/>
      <c r="F68" s="1"/>
      <c r="G68" s="1"/>
      <c r="H68" s="42"/>
    </row>
    <row r="69" spans="1:10" x14ac:dyDescent="0.3">
      <c r="A69" s="15" t="s">
        <v>61</v>
      </c>
      <c r="B69" s="1"/>
      <c r="C69" s="1"/>
      <c r="D69" s="2"/>
      <c r="E69" s="1"/>
      <c r="F69" s="65"/>
      <c r="G69" s="1"/>
      <c r="H69" s="42"/>
    </row>
    <row r="70" spans="1:10" x14ac:dyDescent="0.3">
      <c r="A70" s="15"/>
      <c r="B70" s="1"/>
      <c r="C70" s="1"/>
      <c r="D70" s="66" t="s">
        <v>62</v>
      </c>
      <c r="E70" s="66" t="s">
        <v>63</v>
      </c>
      <c r="F70" s="67" t="s">
        <v>64</v>
      </c>
      <c r="G70" s="68" t="s">
        <v>65</v>
      </c>
      <c r="H70" s="42"/>
    </row>
    <row r="71" spans="1:10" x14ac:dyDescent="0.3">
      <c r="A71" s="46" t="s">
        <v>66</v>
      </c>
      <c r="B71" s="1"/>
      <c r="C71" s="1"/>
      <c r="D71" s="69">
        <v>74401</v>
      </c>
      <c r="E71" s="70">
        <v>1902507273.1500001</v>
      </c>
      <c r="F71" s="71">
        <v>7.0000000000000007E-2</v>
      </c>
      <c r="G71" s="70">
        <v>1506027540.24</v>
      </c>
      <c r="H71" s="42"/>
      <c r="I71" s="59"/>
    </row>
    <row r="72" spans="1:10" x14ac:dyDescent="0.3">
      <c r="A72" s="46" t="s">
        <v>67</v>
      </c>
      <c r="B72" s="1"/>
      <c r="C72" s="1"/>
      <c r="D72" s="72"/>
      <c r="E72" s="73">
        <v>-24623224.82</v>
      </c>
      <c r="F72" s="74"/>
      <c r="G72" s="35">
        <v>-18988641.029999971</v>
      </c>
      <c r="H72" s="42"/>
      <c r="I72" s="59"/>
    </row>
    <row r="73" spans="1:10" x14ac:dyDescent="0.3">
      <c r="A73" s="46" t="s">
        <v>68</v>
      </c>
      <c r="B73" s="1"/>
      <c r="C73" s="1"/>
      <c r="D73" s="75">
        <v>-96</v>
      </c>
      <c r="E73" s="73">
        <v>-2161190.0299999998</v>
      </c>
      <c r="F73" s="74"/>
      <c r="G73" s="35">
        <v>-1735156.51</v>
      </c>
      <c r="H73" s="42"/>
      <c r="I73" s="59"/>
    </row>
    <row r="74" spans="1:10" x14ac:dyDescent="0.3">
      <c r="A74" s="46" t="s">
        <v>69</v>
      </c>
      <c r="B74" s="1"/>
      <c r="C74" s="1"/>
      <c r="D74" s="75">
        <v>0</v>
      </c>
      <c r="E74" s="73">
        <v>0</v>
      </c>
      <c r="F74" s="74"/>
      <c r="G74" s="35">
        <v>0</v>
      </c>
      <c r="H74" s="42"/>
      <c r="I74" s="59"/>
    </row>
    <row r="75" spans="1:10" x14ac:dyDescent="0.3">
      <c r="A75" s="46" t="s">
        <v>70</v>
      </c>
      <c r="B75" s="1"/>
      <c r="C75" s="21"/>
      <c r="D75" s="75">
        <v>-31</v>
      </c>
      <c r="E75" s="73">
        <v>-824306.16</v>
      </c>
      <c r="F75" s="74"/>
      <c r="G75" s="35">
        <v>-680008.92</v>
      </c>
      <c r="H75" s="42"/>
      <c r="I75" s="59"/>
    </row>
    <row r="76" spans="1:10" x14ac:dyDescent="0.3">
      <c r="A76" s="46" t="s">
        <v>71</v>
      </c>
      <c r="B76" s="1"/>
      <c r="C76" s="1"/>
      <c r="D76" s="75">
        <v>-133</v>
      </c>
      <c r="E76" s="73">
        <v>-3217328.19</v>
      </c>
      <c r="F76" s="76"/>
      <c r="G76" s="35">
        <v>-2600724.7599999998</v>
      </c>
      <c r="H76" s="42"/>
      <c r="I76" s="59"/>
      <c r="J76" s="59"/>
    </row>
    <row r="77" spans="1:10" x14ac:dyDescent="0.3">
      <c r="A77" s="46" t="s">
        <v>72</v>
      </c>
      <c r="B77" s="1"/>
      <c r="C77" s="77"/>
      <c r="D77" s="78">
        <v>74141</v>
      </c>
      <c r="E77" s="79">
        <v>1871681223.95</v>
      </c>
      <c r="F77" s="80"/>
      <c r="G77" s="79">
        <v>1482023009.02</v>
      </c>
      <c r="H77" s="52"/>
      <c r="I77" s="59"/>
    </row>
    <row r="78" spans="1:10" x14ac:dyDescent="0.3">
      <c r="A78" s="81"/>
      <c r="B78" s="1"/>
      <c r="C78" s="47"/>
      <c r="D78" s="1"/>
      <c r="E78" s="82" t="s">
        <v>51</v>
      </c>
      <c r="F78" s="1"/>
      <c r="G78" s="82" t="s">
        <v>51</v>
      </c>
      <c r="H78" s="52"/>
    </row>
    <row r="79" spans="1:10" x14ac:dyDescent="0.3">
      <c r="A79" s="83" t="s">
        <v>73</v>
      </c>
      <c r="B79" s="1"/>
      <c r="C79" s="47"/>
      <c r="D79" s="1"/>
      <c r="E79" s="1"/>
      <c r="F79" s="1"/>
      <c r="G79" s="1"/>
      <c r="H79" s="52"/>
    </row>
    <row r="80" spans="1:10" x14ac:dyDescent="0.3">
      <c r="A80" s="84" t="s">
        <v>74</v>
      </c>
      <c r="B80" s="1"/>
      <c r="C80" s="47"/>
      <c r="D80" s="1"/>
      <c r="E80" s="1"/>
      <c r="F80" s="1"/>
      <c r="G80" s="56">
        <v>605239194.86000001</v>
      </c>
      <c r="H80" s="52"/>
      <c r="I80" s="59"/>
    </row>
    <row r="81" spans="1:10" x14ac:dyDescent="0.3">
      <c r="A81" s="84" t="s">
        <v>75</v>
      </c>
      <c r="B81" s="1"/>
      <c r="C81" s="47"/>
      <c r="D81" s="1"/>
      <c r="E81" s="1"/>
      <c r="F81" s="1"/>
      <c r="G81" s="61">
        <v>876783814.15999997</v>
      </c>
      <c r="H81" s="52"/>
      <c r="I81" s="59"/>
    </row>
    <row r="82" spans="1:10" x14ac:dyDescent="0.3">
      <c r="A82" s="85" t="s">
        <v>60</v>
      </c>
      <c r="B82" s="1"/>
      <c r="C82" s="47"/>
      <c r="D82" s="1"/>
      <c r="E82" s="1"/>
      <c r="F82" s="1"/>
      <c r="G82" s="86">
        <v>1482023009.02</v>
      </c>
      <c r="H82" s="52"/>
      <c r="I82" s="59"/>
    </row>
    <row r="83" spans="1:10" x14ac:dyDescent="0.3">
      <c r="A83" s="84"/>
      <c r="B83" s="1"/>
      <c r="C83" s="47"/>
      <c r="D83" s="1"/>
      <c r="E83" s="1"/>
      <c r="F83" s="1"/>
      <c r="G83" s="1"/>
      <c r="H83" s="52"/>
    </row>
    <row r="84" spans="1:10" x14ac:dyDescent="0.3">
      <c r="A84" s="87"/>
      <c r="B84" s="1"/>
      <c r="C84" s="47"/>
      <c r="D84" s="1"/>
      <c r="E84" s="1"/>
      <c r="F84" s="1"/>
      <c r="G84" s="1"/>
      <c r="H84" s="52"/>
    </row>
    <row r="85" spans="1:10" x14ac:dyDescent="0.3">
      <c r="A85" s="15" t="s">
        <v>76</v>
      </c>
      <c r="B85" s="1"/>
      <c r="C85" s="1"/>
      <c r="D85" s="1"/>
      <c r="E85" s="1"/>
      <c r="F85" s="1"/>
      <c r="G85" s="88"/>
      <c r="H85" s="1"/>
    </row>
    <row r="86" spans="1:10" x14ac:dyDescent="0.3">
      <c r="A86" s="15"/>
      <c r="B86" s="1"/>
      <c r="C86" s="1"/>
      <c r="D86" s="1"/>
      <c r="E86" s="1"/>
      <c r="F86" s="1"/>
      <c r="G86" s="47"/>
      <c r="H86" s="1"/>
    </row>
    <row r="87" spans="1:10" x14ac:dyDescent="0.3">
      <c r="A87" s="46" t="s">
        <v>43</v>
      </c>
      <c r="B87" s="1"/>
      <c r="C87" s="1"/>
      <c r="D87" s="1"/>
      <c r="E87" s="47"/>
      <c r="F87" s="37"/>
      <c r="G87" s="1"/>
      <c r="H87" s="89">
        <v>35474838.469999999</v>
      </c>
      <c r="I87" s="37"/>
      <c r="J87" s="37"/>
    </row>
    <row r="88" spans="1:10" x14ac:dyDescent="0.3">
      <c r="A88" s="46" t="s">
        <v>77</v>
      </c>
      <c r="B88" s="1"/>
      <c r="C88" s="1"/>
      <c r="D88" s="1"/>
      <c r="E88" s="1"/>
      <c r="F88" s="1"/>
      <c r="G88" s="1"/>
      <c r="H88" s="90">
        <v>0</v>
      </c>
      <c r="J88" s="37"/>
    </row>
    <row r="89" spans="1:10" x14ac:dyDescent="0.3">
      <c r="A89" s="46" t="s">
        <v>78</v>
      </c>
      <c r="B89" s="1"/>
      <c r="C89" s="1"/>
      <c r="D89" s="1"/>
      <c r="E89" s="1"/>
      <c r="F89" s="21"/>
      <c r="G89" s="1"/>
      <c r="H89" s="89">
        <v>35474838.469999999</v>
      </c>
      <c r="J89" s="37"/>
    </row>
    <row r="90" spans="1:10" x14ac:dyDescent="0.3">
      <c r="A90" s="46"/>
      <c r="B90" s="1"/>
      <c r="C90" s="1"/>
      <c r="D90" s="1"/>
      <c r="E90" s="1"/>
      <c r="F90" s="1"/>
      <c r="G90" s="1"/>
      <c r="H90" s="21"/>
    </row>
    <row r="91" spans="1:10" x14ac:dyDescent="0.3">
      <c r="A91" s="46" t="s">
        <v>79</v>
      </c>
      <c r="B91" s="1"/>
      <c r="C91" s="1"/>
      <c r="D91" s="1"/>
      <c r="E91" s="1"/>
      <c r="F91" s="21"/>
      <c r="G91" s="1"/>
      <c r="H91" s="89">
        <v>0</v>
      </c>
      <c r="J91" s="37"/>
    </row>
    <row r="92" spans="1:10" x14ac:dyDescent="0.3">
      <c r="A92" s="46" t="s">
        <v>80</v>
      </c>
      <c r="B92" s="1"/>
      <c r="C92" s="1"/>
      <c r="D92" s="1"/>
      <c r="E92" s="1"/>
      <c r="F92" s="21"/>
      <c r="G92" s="1"/>
      <c r="H92" s="91">
        <v>0</v>
      </c>
      <c r="J92" s="37"/>
    </row>
    <row r="93" spans="1:10" x14ac:dyDescent="0.3">
      <c r="A93" s="15" t="s">
        <v>81</v>
      </c>
      <c r="B93" s="1"/>
      <c r="C93" s="1"/>
      <c r="D93" s="1"/>
      <c r="E93" s="1"/>
      <c r="F93" s="1"/>
      <c r="G93" s="1"/>
      <c r="H93" s="92">
        <v>0</v>
      </c>
      <c r="J93" s="37"/>
    </row>
    <row r="94" spans="1:10" x14ac:dyDescent="0.3">
      <c r="A94" s="46" t="s">
        <v>82</v>
      </c>
      <c r="B94" s="1"/>
      <c r="C94" s="1"/>
      <c r="D94" s="1"/>
      <c r="E94" s="1"/>
      <c r="F94" s="1"/>
      <c r="G94" s="1"/>
      <c r="H94" s="15"/>
    </row>
    <row r="95" spans="1:10" x14ac:dyDescent="0.3">
      <c r="A95" s="34" t="s">
        <v>83</v>
      </c>
      <c r="B95" s="1"/>
      <c r="C95" s="1"/>
      <c r="D95" s="1"/>
      <c r="E95" s="1"/>
      <c r="F95" s="1"/>
      <c r="G95" s="1"/>
      <c r="H95" s="89">
        <v>1255022.95</v>
      </c>
      <c r="J95" s="37"/>
    </row>
    <row r="96" spans="1:10" x14ac:dyDescent="0.3">
      <c r="A96" s="34" t="s">
        <v>84</v>
      </c>
      <c r="B96" s="1"/>
      <c r="C96" s="1"/>
      <c r="D96" s="1"/>
      <c r="E96" s="1"/>
      <c r="F96" s="1"/>
      <c r="G96" s="1"/>
      <c r="H96" s="89">
        <v>1255022.95</v>
      </c>
      <c r="J96" s="37"/>
    </row>
    <row r="97" spans="1:10" x14ac:dyDescent="0.3">
      <c r="A97" s="34" t="s">
        <v>85</v>
      </c>
      <c r="B97" s="1"/>
      <c r="C97" s="1"/>
      <c r="D97" s="1"/>
      <c r="E97" s="1"/>
      <c r="F97" s="1"/>
      <c r="G97" s="1"/>
      <c r="H97" s="93">
        <v>0</v>
      </c>
      <c r="J97" s="37"/>
    </row>
    <row r="98" spans="1:10" x14ac:dyDescent="0.3">
      <c r="A98" s="34" t="s">
        <v>86</v>
      </c>
      <c r="B98" s="1"/>
      <c r="C98" s="1"/>
      <c r="D98" s="1"/>
      <c r="E98" s="1"/>
      <c r="F98" s="1"/>
      <c r="G98" s="1"/>
      <c r="H98" s="94">
        <v>1255022.95</v>
      </c>
      <c r="I98" s="37"/>
      <c r="J98" s="37"/>
    </row>
    <row r="99" spans="1:10" x14ac:dyDescent="0.3">
      <c r="A99" s="81"/>
      <c r="B99" s="1"/>
      <c r="C99" s="1"/>
      <c r="D99" s="1"/>
      <c r="E99" s="1"/>
      <c r="F99" s="1"/>
      <c r="G99" s="1"/>
      <c r="H99" s="1"/>
    </row>
    <row r="100" spans="1:10" x14ac:dyDescent="0.3">
      <c r="A100" s="46" t="s">
        <v>87</v>
      </c>
      <c r="B100" s="1"/>
      <c r="C100" s="1"/>
      <c r="D100" s="1"/>
      <c r="E100" s="1"/>
      <c r="F100" s="1"/>
      <c r="G100" s="1"/>
      <c r="H100" s="1"/>
    </row>
    <row r="101" spans="1:10" x14ac:dyDescent="0.3">
      <c r="A101" s="95" t="s">
        <v>88</v>
      </c>
      <c r="B101" s="1"/>
      <c r="C101" s="1"/>
      <c r="D101" s="1"/>
      <c r="E101" s="1"/>
      <c r="F101" s="1"/>
      <c r="G101" s="1"/>
      <c r="H101" s="1"/>
    </row>
    <row r="102" spans="1:10" x14ac:dyDescent="0.3">
      <c r="A102" s="96" t="s">
        <v>89</v>
      </c>
      <c r="B102" s="1"/>
      <c r="C102" s="1"/>
      <c r="D102" s="1"/>
      <c r="E102" s="1"/>
      <c r="F102" s="1"/>
      <c r="G102" s="1"/>
      <c r="H102" s="89">
        <v>0</v>
      </c>
      <c r="J102" s="37"/>
    </row>
    <row r="103" spans="1:10" x14ac:dyDescent="0.3">
      <c r="A103" s="96" t="s">
        <v>90</v>
      </c>
      <c r="B103" s="1"/>
      <c r="C103" s="1"/>
      <c r="D103" s="1"/>
      <c r="E103" s="1"/>
      <c r="F103" s="1"/>
      <c r="G103" s="1"/>
      <c r="H103" s="89">
        <v>0</v>
      </c>
      <c r="J103" s="37"/>
    </row>
    <row r="104" spans="1:10" x14ac:dyDescent="0.3">
      <c r="A104" s="96" t="s">
        <v>91</v>
      </c>
      <c r="B104" s="1"/>
      <c r="C104" s="1"/>
      <c r="D104" s="1"/>
      <c r="E104" s="1"/>
      <c r="F104" s="1"/>
      <c r="G104" s="1"/>
      <c r="H104" s="89">
        <v>378993.13</v>
      </c>
      <c r="J104" s="37"/>
    </row>
    <row r="105" spans="1:10" x14ac:dyDescent="0.3">
      <c r="A105" s="96"/>
      <c r="B105" s="1"/>
      <c r="C105" s="1"/>
      <c r="D105" s="1"/>
      <c r="E105" s="1"/>
      <c r="F105" s="1"/>
      <c r="G105" s="1"/>
      <c r="H105" s="89"/>
    </row>
    <row r="106" spans="1:10" x14ac:dyDescent="0.3">
      <c r="A106" s="96" t="s">
        <v>92</v>
      </c>
      <c r="B106" s="1"/>
      <c r="C106" s="1"/>
      <c r="D106" s="1"/>
      <c r="E106" s="1"/>
      <c r="F106" s="1"/>
      <c r="G106" s="1"/>
      <c r="H106" s="89">
        <v>378993.13</v>
      </c>
      <c r="J106" s="37"/>
    </row>
    <row r="107" spans="1:10" x14ac:dyDescent="0.3">
      <c r="A107" s="96" t="s">
        <v>93</v>
      </c>
      <c r="B107" s="1"/>
      <c r="C107" s="1"/>
      <c r="D107" s="1"/>
      <c r="E107" s="1"/>
      <c r="F107" s="1"/>
      <c r="G107" s="1"/>
      <c r="H107" s="97">
        <v>0</v>
      </c>
      <c r="J107" s="37"/>
    </row>
    <row r="108" spans="1:10" x14ac:dyDescent="0.3">
      <c r="A108" s="15"/>
      <c r="B108" s="1"/>
      <c r="C108" s="1"/>
      <c r="D108" s="1"/>
      <c r="E108" s="1"/>
      <c r="F108" s="1"/>
      <c r="G108" s="1"/>
      <c r="H108" s="1"/>
    </row>
    <row r="109" spans="1:10" x14ac:dyDescent="0.3">
      <c r="A109" s="95" t="s">
        <v>94</v>
      </c>
      <c r="B109" s="1"/>
      <c r="C109" s="1"/>
      <c r="D109" s="1"/>
      <c r="E109" s="1"/>
      <c r="F109" s="1"/>
      <c r="G109" s="1"/>
      <c r="H109" s="1"/>
    </row>
    <row r="110" spans="1:10" x14ac:dyDescent="0.3">
      <c r="A110" s="96" t="s">
        <v>95</v>
      </c>
      <c r="B110" s="1"/>
      <c r="C110" s="1"/>
      <c r="D110" s="1"/>
      <c r="E110" s="1"/>
      <c r="F110" s="1"/>
      <c r="G110" s="1"/>
      <c r="H110" s="89">
        <v>0</v>
      </c>
      <c r="J110" s="37"/>
    </row>
    <row r="111" spans="1:10" x14ac:dyDescent="0.3">
      <c r="A111" s="96" t="s">
        <v>96</v>
      </c>
      <c r="B111" s="1"/>
      <c r="C111" s="1"/>
      <c r="D111" s="1"/>
      <c r="E111" s="1"/>
      <c r="F111" s="1"/>
      <c r="G111" s="1"/>
      <c r="H111" s="89">
        <v>0</v>
      </c>
      <c r="J111" s="37"/>
    </row>
    <row r="112" spans="1:10" x14ac:dyDescent="0.3">
      <c r="A112" s="96" t="s">
        <v>97</v>
      </c>
      <c r="B112" s="1"/>
      <c r="C112" s="1"/>
      <c r="D112" s="1"/>
      <c r="E112" s="1"/>
      <c r="F112" s="1"/>
      <c r="G112" s="1"/>
      <c r="H112" s="89">
        <v>1196916.67</v>
      </c>
      <c r="J112" s="37"/>
    </row>
    <row r="113" spans="1:10" x14ac:dyDescent="0.3">
      <c r="A113" s="96"/>
      <c r="B113" s="1"/>
      <c r="C113" s="1"/>
      <c r="D113" s="1"/>
      <c r="E113" s="1"/>
      <c r="F113" s="1"/>
      <c r="G113" s="1"/>
      <c r="H113" s="89"/>
    </row>
    <row r="114" spans="1:10" x14ac:dyDescent="0.3">
      <c r="A114" s="96" t="s">
        <v>98</v>
      </c>
      <c r="B114" s="1"/>
      <c r="C114" s="1"/>
      <c r="D114" s="1"/>
      <c r="E114" s="1"/>
      <c r="F114" s="1"/>
      <c r="G114" s="1"/>
      <c r="H114" s="89">
        <v>1196916.67</v>
      </c>
      <c r="J114" s="37"/>
    </row>
    <row r="115" spans="1:10" x14ac:dyDescent="0.3">
      <c r="A115" s="96" t="s">
        <v>99</v>
      </c>
      <c r="B115" s="1"/>
      <c r="C115" s="1"/>
      <c r="D115" s="1"/>
      <c r="E115" s="1"/>
      <c r="F115" s="1"/>
      <c r="G115" s="1"/>
      <c r="H115" s="97">
        <v>0</v>
      </c>
      <c r="J115" s="37"/>
    </row>
    <row r="116" spans="1:10" x14ac:dyDescent="0.3">
      <c r="A116" s="96"/>
      <c r="B116" s="1"/>
      <c r="C116" s="1"/>
      <c r="D116" s="1"/>
      <c r="E116" s="1"/>
      <c r="F116" s="1"/>
      <c r="G116" s="1"/>
      <c r="H116" s="1"/>
    </row>
    <row r="117" spans="1:10" x14ac:dyDescent="0.3">
      <c r="A117" s="95" t="s">
        <v>100</v>
      </c>
      <c r="B117" s="1"/>
      <c r="C117" s="1"/>
      <c r="D117" s="1"/>
      <c r="E117" s="1"/>
      <c r="F117" s="1"/>
      <c r="G117" s="1"/>
      <c r="H117" s="1"/>
    </row>
    <row r="118" spans="1:10" x14ac:dyDescent="0.3">
      <c r="A118" s="96" t="s">
        <v>101</v>
      </c>
      <c r="B118" s="1"/>
      <c r="C118" s="1"/>
      <c r="D118" s="1"/>
      <c r="E118" s="1"/>
      <c r="F118" s="1"/>
      <c r="G118" s="1"/>
      <c r="H118" s="89">
        <v>0</v>
      </c>
      <c r="J118" s="37"/>
    </row>
    <row r="119" spans="1:10" x14ac:dyDescent="0.3">
      <c r="A119" s="96" t="s">
        <v>102</v>
      </c>
      <c r="B119" s="1"/>
      <c r="C119" s="1"/>
      <c r="D119" s="1"/>
      <c r="E119" s="1"/>
      <c r="F119" s="1"/>
      <c r="G119" s="1"/>
      <c r="H119" s="89">
        <v>0</v>
      </c>
      <c r="J119" s="37"/>
    </row>
    <row r="120" spans="1:10" x14ac:dyDescent="0.3">
      <c r="A120" s="96" t="s">
        <v>103</v>
      </c>
      <c r="B120" s="1"/>
      <c r="C120" s="1"/>
      <c r="D120" s="1"/>
      <c r="E120" s="1"/>
      <c r="F120" s="1"/>
      <c r="G120" s="1"/>
      <c r="H120" s="89">
        <v>0</v>
      </c>
      <c r="J120" s="37"/>
    </row>
    <row r="121" spans="1:10" x14ac:dyDescent="0.3">
      <c r="A121" s="96"/>
      <c r="B121" s="1"/>
      <c r="C121" s="1"/>
      <c r="D121" s="1"/>
      <c r="E121" s="1"/>
      <c r="F121" s="1"/>
      <c r="G121" s="1"/>
      <c r="H121" s="89"/>
    </row>
    <row r="122" spans="1:10" x14ac:dyDescent="0.3">
      <c r="A122" s="96" t="s">
        <v>104</v>
      </c>
      <c r="B122" s="1"/>
      <c r="C122" s="1"/>
      <c r="D122" s="1"/>
      <c r="E122" s="1"/>
      <c r="F122" s="1"/>
      <c r="G122" s="1"/>
      <c r="H122" s="89">
        <v>0</v>
      </c>
      <c r="J122" s="37"/>
    </row>
    <row r="123" spans="1:10" x14ac:dyDescent="0.3">
      <c r="A123" s="96" t="s">
        <v>105</v>
      </c>
      <c r="B123" s="1"/>
      <c r="C123" s="1"/>
      <c r="D123" s="1"/>
      <c r="E123" s="1"/>
      <c r="F123" s="1"/>
      <c r="G123" s="1"/>
      <c r="H123" s="97">
        <v>0</v>
      </c>
      <c r="J123" s="37"/>
    </row>
    <row r="124" spans="1:10" x14ac:dyDescent="0.3">
      <c r="A124" s="96"/>
      <c r="B124" s="1"/>
      <c r="C124" s="1"/>
      <c r="D124" s="1"/>
      <c r="E124" s="1"/>
      <c r="F124" s="1"/>
      <c r="G124" s="1"/>
      <c r="H124" s="1"/>
    </row>
    <row r="125" spans="1:10" x14ac:dyDescent="0.3">
      <c r="A125" s="95" t="s">
        <v>106</v>
      </c>
      <c r="B125" s="1"/>
      <c r="C125" s="1"/>
      <c r="D125" s="1"/>
      <c r="E125" s="1"/>
      <c r="F125" s="1"/>
      <c r="G125" s="1"/>
      <c r="H125" s="31"/>
    </row>
    <row r="126" spans="1:10" x14ac:dyDescent="0.3">
      <c r="A126" s="96" t="s">
        <v>107</v>
      </c>
      <c r="B126" s="1"/>
      <c r="C126" s="1"/>
      <c r="D126" s="1"/>
      <c r="E126" s="1"/>
      <c r="F126" s="1"/>
      <c r="G126" s="1"/>
      <c r="H126" s="89">
        <v>0</v>
      </c>
      <c r="J126" s="37"/>
    </row>
    <row r="127" spans="1:10" x14ac:dyDescent="0.3">
      <c r="A127" s="96" t="s">
        <v>108</v>
      </c>
      <c r="B127" s="1"/>
      <c r="C127" s="1"/>
      <c r="D127" s="1"/>
      <c r="E127" s="1"/>
      <c r="F127" s="1"/>
      <c r="G127" s="1"/>
      <c r="H127" s="89">
        <v>0</v>
      </c>
      <c r="J127" s="37"/>
    </row>
    <row r="128" spans="1:10" x14ac:dyDescent="0.3">
      <c r="A128" s="96" t="s">
        <v>109</v>
      </c>
      <c r="B128" s="1"/>
      <c r="C128" s="1"/>
      <c r="D128" s="1"/>
      <c r="E128" s="1"/>
      <c r="F128" s="1"/>
      <c r="G128" s="1"/>
      <c r="H128" s="89">
        <v>1005100</v>
      </c>
      <c r="J128" s="37"/>
    </row>
    <row r="129" spans="1:10" x14ac:dyDescent="0.3">
      <c r="A129" s="96"/>
      <c r="B129" s="1"/>
      <c r="C129" s="1"/>
      <c r="D129" s="1"/>
      <c r="E129" s="1"/>
      <c r="F129" s="1"/>
      <c r="G129" s="1"/>
      <c r="H129" s="89"/>
    </row>
    <row r="130" spans="1:10" x14ac:dyDescent="0.3">
      <c r="A130" s="96" t="s">
        <v>110</v>
      </c>
      <c r="B130" s="1"/>
      <c r="C130" s="1"/>
      <c r="D130" s="1"/>
      <c r="E130" s="1"/>
      <c r="F130" s="1"/>
      <c r="G130" s="1"/>
      <c r="H130" s="89">
        <v>1005100</v>
      </c>
      <c r="J130" s="37"/>
    </row>
    <row r="131" spans="1:10" x14ac:dyDescent="0.3">
      <c r="A131" s="96" t="s">
        <v>111</v>
      </c>
      <c r="B131" s="1"/>
      <c r="C131" s="1"/>
      <c r="D131" s="1"/>
      <c r="E131" s="1"/>
      <c r="F131" s="1"/>
      <c r="G131" s="1"/>
      <c r="H131" s="97">
        <v>0</v>
      </c>
      <c r="J131" s="37"/>
    </row>
    <row r="132" spans="1:10" x14ac:dyDescent="0.3">
      <c r="A132" s="15"/>
      <c r="B132" s="1"/>
      <c r="C132" s="1"/>
      <c r="D132" s="1"/>
      <c r="E132" s="1"/>
      <c r="F132" s="1"/>
      <c r="G132" s="1"/>
      <c r="H132" s="21" t="s">
        <v>51</v>
      </c>
    </row>
    <row r="133" spans="1:10" x14ac:dyDescent="0.3">
      <c r="A133" s="95" t="s">
        <v>112</v>
      </c>
      <c r="B133" s="1"/>
      <c r="C133" s="1"/>
      <c r="D133" s="1"/>
      <c r="E133" s="1"/>
      <c r="F133" s="1"/>
      <c r="G133" s="1"/>
      <c r="H133" s="1"/>
    </row>
    <row r="134" spans="1:10" x14ac:dyDescent="0.3">
      <c r="A134" s="96" t="s">
        <v>113</v>
      </c>
      <c r="B134" s="1"/>
      <c r="C134" s="1"/>
      <c r="D134" s="1"/>
      <c r="E134" s="1"/>
      <c r="F134" s="1"/>
      <c r="G134" s="1"/>
      <c r="H134" s="89">
        <v>0</v>
      </c>
      <c r="J134" s="37"/>
    </row>
    <row r="135" spans="1:10" x14ac:dyDescent="0.3">
      <c r="A135" s="96" t="s">
        <v>114</v>
      </c>
      <c r="B135" s="1"/>
      <c r="C135" s="1"/>
      <c r="D135" s="1"/>
      <c r="E135" s="1"/>
      <c r="F135" s="1"/>
      <c r="G135" s="1"/>
      <c r="H135" s="89">
        <v>0</v>
      </c>
      <c r="J135" s="37"/>
    </row>
    <row r="136" spans="1:10" x14ac:dyDescent="0.3">
      <c r="A136" s="96" t="s">
        <v>115</v>
      </c>
      <c r="B136" s="1"/>
      <c r="C136" s="1"/>
      <c r="D136" s="1"/>
      <c r="E136" s="1"/>
      <c r="F136" s="1"/>
      <c r="G136" s="1"/>
      <c r="H136" s="89">
        <v>250200</v>
      </c>
      <c r="J136" s="37"/>
    </row>
    <row r="137" spans="1:10" x14ac:dyDescent="0.3">
      <c r="A137" s="96"/>
      <c r="B137" s="1"/>
      <c r="C137" s="1"/>
      <c r="D137" s="1"/>
      <c r="E137" s="1"/>
      <c r="F137" s="1"/>
      <c r="G137" s="1"/>
      <c r="H137" s="89"/>
    </row>
    <row r="138" spans="1:10" x14ac:dyDescent="0.3">
      <c r="A138" s="96" t="s">
        <v>116</v>
      </c>
      <c r="B138" s="1"/>
      <c r="C138" s="1"/>
      <c r="D138" s="1"/>
      <c r="E138" s="1"/>
      <c r="F138" s="1"/>
      <c r="G138" s="1"/>
      <c r="H138" s="89">
        <v>250200</v>
      </c>
      <c r="J138" s="37"/>
    </row>
    <row r="139" spans="1:10" x14ac:dyDescent="0.3">
      <c r="A139" s="96" t="s">
        <v>117</v>
      </c>
      <c r="B139" s="1"/>
      <c r="C139" s="1"/>
      <c r="D139" s="1"/>
      <c r="E139" s="1"/>
      <c r="F139" s="1"/>
      <c r="G139" s="1"/>
      <c r="H139" s="97">
        <v>0</v>
      </c>
      <c r="J139" s="37"/>
    </row>
    <row r="140" spans="1:10" x14ac:dyDescent="0.3">
      <c r="A140" s="95"/>
      <c r="B140" s="1"/>
      <c r="C140" s="1"/>
      <c r="D140" s="1"/>
      <c r="E140" s="1"/>
      <c r="F140" s="1"/>
      <c r="G140" s="1"/>
      <c r="H140" s="1"/>
    </row>
    <row r="141" spans="1:10" x14ac:dyDescent="0.3">
      <c r="A141" s="95" t="s">
        <v>118</v>
      </c>
      <c r="B141" s="1"/>
      <c r="C141" s="1"/>
      <c r="D141" s="1"/>
      <c r="E141" s="1"/>
      <c r="F141" s="1"/>
      <c r="G141" s="1"/>
      <c r="H141" s="1"/>
    </row>
    <row r="142" spans="1:10" x14ac:dyDescent="0.3">
      <c r="A142" s="96" t="s">
        <v>119</v>
      </c>
      <c r="B142" s="1"/>
      <c r="C142" s="1"/>
      <c r="D142" s="1"/>
      <c r="E142" s="1"/>
      <c r="F142" s="1"/>
      <c r="G142" s="1"/>
      <c r="H142" s="31">
        <v>0</v>
      </c>
      <c r="J142" s="37"/>
    </row>
    <row r="143" spans="1:10" x14ac:dyDescent="0.3">
      <c r="A143" s="96" t="s">
        <v>120</v>
      </c>
      <c r="B143" s="1"/>
      <c r="C143" s="1"/>
      <c r="D143" s="1"/>
      <c r="E143" s="1"/>
      <c r="F143" s="1"/>
      <c r="G143" s="1"/>
      <c r="H143" s="31">
        <v>0</v>
      </c>
      <c r="J143" s="37"/>
    </row>
    <row r="144" spans="1:10" x14ac:dyDescent="0.3">
      <c r="A144" s="96" t="s">
        <v>121</v>
      </c>
      <c r="B144" s="1"/>
      <c r="C144" s="1"/>
      <c r="D144" s="1"/>
      <c r="E144" s="1"/>
      <c r="F144" s="1"/>
      <c r="G144" s="1"/>
      <c r="H144" s="31">
        <v>0</v>
      </c>
      <c r="J144" s="37"/>
    </row>
    <row r="145" spans="1:10" x14ac:dyDescent="0.3">
      <c r="A145" s="96"/>
      <c r="B145" s="1"/>
      <c r="C145" s="1"/>
      <c r="D145" s="1"/>
      <c r="E145" s="1"/>
      <c r="F145" s="1"/>
      <c r="G145" s="1"/>
      <c r="H145" s="31"/>
    </row>
    <row r="146" spans="1:10" x14ac:dyDescent="0.3">
      <c r="A146" s="96" t="s">
        <v>122</v>
      </c>
      <c r="B146" s="1"/>
      <c r="C146" s="1"/>
      <c r="D146" s="1"/>
      <c r="E146" s="1"/>
      <c r="F146" s="1"/>
      <c r="G146" s="1"/>
      <c r="H146" s="31">
        <v>0</v>
      </c>
      <c r="J146" s="37"/>
    </row>
    <row r="147" spans="1:10" x14ac:dyDescent="0.3">
      <c r="A147" s="96" t="s">
        <v>123</v>
      </c>
      <c r="B147" s="1"/>
      <c r="C147" s="1"/>
      <c r="D147" s="1"/>
      <c r="E147" s="1"/>
      <c r="F147" s="1"/>
      <c r="G147" s="1"/>
      <c r="H147" s="31">
        <v>0</v>
      </c>
      <c r="J147" s="37"/>
    </row>
    <row r="148" spans="1:10" x14ac:dyDescent="0.3">
      <c r="A148" s="15"/>
      <c r="B148" s="1"/>
      <c r="C148" s="1"/>
      <c r="D148" s="1"/>
      <c r="E148" s="1"/>
      <c r="F148" s="1"/>
      <c r="G148" s="1"/>
      <c r="H148" s="21" t="s">
        <v>51</v>
      </c>
    </row>
    <row r="149" spans="1:10" x14ac:dyDescent="0.3">
      <c r="A149" s="95" t="s">
        <v>124</v>
      </c>
      <c r="B149" s="1"/>
      <c r="C149" s="1"/>
      <c r="D149" s="1"/>
      <c r="E149" s="1"/>
      <c r="F149" s="1"/>
      <c r="G149" s="1"/>
      <c r="H149" s="1"/>
    </row>
    <row r="150" spans="1:10" x14ac:dyDescent="0.3">
      <c r="A150" s="96" t="s">
        <v>125</v>
      </c>
      <c r="B150" s="1"/>
      <c r="C150" s="1"/>
      <c r="D150" s="1"/>
      <c r="E150" s="1"/>
      <c r="F150" s="1"/>
      <c r="G150" s="1"/>
      <c r="H150" s="98">
        <v>2831209.8</v>
      </c>
      <c r="J150" s="37"/>
    </row>
    <row r="151" spans="1:10" x14ac:dyDescent="0.3">
      <c r="A151" s="96" t="s">
        <v>126</v>
      </c>
      <c r="B151" s="1"/>
      <c r="C151" s="1"/>
      <c r="D151" s="1"/>
      <c r="E151" s="1"/>
      <c r="F151" s="1"/>
      <c r="G151" s="1"/>
      <c r="H151" s="94">
        <v>2831209.8</v>
      </c>
      <c r="J151" s="37"/>
    </row>
    <row r="152" spans="1:10" x14ac:dyDescent="0.3">
      <c r="A152" s="96" t="s">
        <v>127</v>
      </c>
      <c r="B152" s="1"/>
      <c r="C152" s="1"/>
      <c r="D152" s="1"/>
      <c r="E152" s="1"/>
      <c r="F152" s="1"/>
      <c r="G152" s="1"/>
      <c r="H152" s="94">
        <v>0</v>
      </c>
      <c r="J152" s="37"/>
    </row>
    <row r="153" spans="1:10" x14ac:dyDescent="0.3">
      <c r="A153" s="96" t="s">
        <v>128</v>
      </c>
      <c r="B153" s="1"/>
      <c r="C153" s="1"/>
      <c r="D153" s="1"/>
      <c r="E153" s="1"/>
      <c r="F153" s="1"/>
      <c r="G153" s="1"/>
      <c r="H153" s="94">
        <v>0</v>
      </c>
      <c r="J153" s="37"/>
    </row>
    <row r="154" spans="1:10" x14ac:dyDescent="0.3">
      <c r="A154" s="15"/>
      <c r="B154" s="1"/>
      <c r="C154" s="1"/>
      <c r="D154" s="1"/>
      <c r="E154" s="1"/>
      <c r="F154" s="1"/>
      <c r="G154" s="1"/>
      <c r="H154" s="1"/>
    </row>
    <row r="155" spans="1:10" x14ac:dyDescent="0.3">
      <c r="A155" s="46" t="s">
        <v>129</v>
      </c>
      <c r="B155" s="1"/>
      <c r="C155" s="1"/>
      <c r="D155" s="1"/>
      <c r="E155" s="1"/>
      <c r="F155" s="21"/>
      <c r="G155" s="1"/>
      <c r="H155" s="21">
        <v>31388605.719999995</v>
      </c>
      <c r="J155" s="37"/>
    </row>
    <row r="156" spans="1:10" x14ac:dyDescent="0.3">
      <c r="A156" s="34"/>
      <c r="B156" s="1"/>
      <c r="C156" s="1"/>
      <c r="D156" s="1"/>
      <c r="E156" s="1"/>
      <c r="F156" s="1"/>
      <c r="G156" s="1"/>
      <c r="H156" s="1"/>
    </row>
    <row r="157" spans="1:10" x14ac:dyDescent="0.3">
      <c r="A157" s="34" t="s">
        <v>130</v>
      </c>
      <c r="B157" s="1"/>
      <c r="C157" s="1"/>
      <c r="D157" s="1"/>
      <c r="E157" s="1"/>
      <c r="F157" s="1"/>
      <c r="G157" s="1"/>
      <c r="H157" s="1"/>
    </row>
    <row r="158" spans="1:10" x14ac:dyDescent="0.3">
      <c r="A158" s="99" t="s">
        <v>131</v>
      </c>
      <c r="B158" s="1"/>
      <c r="C158" s="1"/>
      <c r="D158" s="1"/>
      <c r="E158" s="1"/>
      <c r="F158" s="1"/>
      <c r="G158" s="1"/>
      <c r="H158" s="94">
        <v>24004531.219999973</v>
      </c>
      <c r="J158" s="37"/>
    </row>
    <row r="159" spans="1:10" x14ac:dyDescent="0.3">
      <c r="A159" s="46"/>
      <c r="B159" s="1"/>
      <c r="C159" s="1"/>
      <c r="D159" s="1"/>
      <c r="E159" s="1"/>
      <c r="F159" s="1"/>
      <c r="G159" s="1"/>
      <c r="H159" s="15"/>
    </row>
    <row r="160" spans="1:10" x14ac:dyDescent="0.3">
      <c r="A160" s="34" t="s">
        <v>132</v>
      </c>
      <c r="B160" s="1"/>
      <c r="C160" s="1"/>
      <c r="D160" s="1"/>
      <c r="E160" s="1"/>
      <c r="F160" s="1"/>
      <c r="G160" s="1"/>
      <c r="H160" s="89">
        <v>0</v>
      </c>
      <c r="J160" s="37"/>
    </row>
    <row r="161" spans="1:10" x14ac:dyDescent="0.3">
      <c r="A161" s="34" t="s">
        <v>133</v>
      </c>
      <c r="B161" s="1"/>
      <c r="C161" s="1"/>
      <c r="D161" s="1"/>
      <c r="E161" s="1"/>
      <c r="F161" s="1"/>
      <c r="G161" s="1"/>
      <c r="H161" s="89">
        <v>24004531.219999973</v>
      </c>
      <c r="I161" s="37"/>
      <c r="J161" s="37"/>
    </row>
    <row r="162" spans="1:10" x14ac:dyDescent="0.3">
      <c r="A162" s="34" t="s">
        <v>134</v>
      </c>
      <c r="B162" s="1"/>
      <c r="C162" s="1"/>
      <c r="D162" s="1"/>
      <c r="E162" s="1"/>
      <c r="F162" s="1"/>
      <c r="G162" s="1"/>
      <c r="H162" s="94">
        <v>0</v>
      </c>
      <c r="J162" s="37"/>
    </row>
    <row r="163" spans="1:10" x14ac:dyDescent="0.3">
      <c r="A163" s="34"/>
      <c r="B163" s="1"/>
      <c r="C163" s="1"/>
      <c r="D163" s="1"/>
      <c r="E163" s="1"/>
      <c r="F163" s="1"/>
      <c r="G163" s="1"/>
      <c r="H163" s="21" t="s">
        <v>51</v>
      </c>
    </row>
    <row r="164" spans="1:10" x14ac:dyDescent="0.3">
      <c r="A164" s="34"/>
      <c r="B164" s="1"/>
      <c r="C164" s="1"/>
      <c r="D164" s="1"/>
      <c r="E164" s="1"/>
      <c r="F164" s="1"/>
      <c r="G164" s="1"/>
      <c r="H164" s="21" t="s">
        <v>51</v>
      </c>
    </row>
    <row r="165" spans="1:10" x14ac:dyDescent="0.3">
      <c r="A165" s="46" t="s">
        <v>135</v>
      </c>
      <c r="B165" s="1"/>
      <c r="C165" s="1"/>
      <c r="D165" s="1"/>
      <c r="E165" s="1"/>
      <c r="F165" s="1"/>
      <c r="G165" s="1"/>
      <c r="H165" s="94">
        <v>0</v>
      </c>
      <c r="J165" s="37"/>
    </row>
    <row r="166" spans="1:10" x14ac:dyDescent="0.3">
      <c r="A166" s="46"/>
      <c r="B166" s="1"/>
      <c r="C166" s="1"/>
      <c r="D166" s="1"/>
      <c r="E166" s="1"/>
      <c r="F166" s="1"/>
      <c r="G166" s="1"/>
      <c r="H166" s="15"/>
    </row>
    <row r="167" spans="1:10" x14ac:dyDescent="0.3">
      <c r="A167" s="34" t="s">
        <v>136</v>
      </c>
      <c r="B167" s="1"/>
      <c r="C167" s="1"/>
      <c r="D167" s="1"/>
      <c r="E167" s="1"/>
      <c r="F167" s="1"/>
      <c r="G167" s="1"/>
      <c r="H167" s="89">
        <v>0</v>
      </c>
      <c r="J167" s="37"/>
    </row>
    <row r="168" spans="1:10" x14ac:dyDescent="0.3">
      <c r="A168" s="34" t="s">
        <v>137</v>
      </c>
      <c r="B168" s="1"/>
      <c r="C168" s="1"/>
      <c r="D168" s="1"/>
      <c r="E168" s="1"/>
      <c r="F168" s="1"/>
      <c r="G168" s="1"/>
      <c r="H168" s="94">
        <v>0</v>
      </c>
      <c r="J168" s="37"/>
    </row>
    <row r="169" spans="1:10" x14ac:dyDescent="0.3">
      <c r="A169" s="34" t="s">
        <v>138</v>
      </c>
      <c r="B169" s="1"/>
      <c r="C169" s="1"/>
      <c r="D169" s="1"/>
      <c r="E169" s="1"/>
      <c r="F169" s="1"/>
      <c r="G169" s="1"/>
      <c r="H169" s="94">
        <v>0</v>
      </c>
      <c r="J169" s="37"/>
    </row>
    <row r="170" spans="1:10" x14ac:dyDescent="0.3">
      <c r="A170" s="34"/>
      <c r="B170" s="1"/>
      <c r="C170" s="1"/>
      <c r="D170" s="1"/>
      <c r="E170" s="1"/>
      <c r="F170" s="1"/>
      <c r="G170" s="1"/>
      <c r="H170" s="21" t="s">
        <v>51</v>
      </c>
    </row>
    <row r="171" spans="1:10" x14ac:dyDescent="0.3">
      <c r="A171" s="46" t="s">
        <v>139</v>
      </c>
      <c r="B171" s="1"/>
      <c r="C171" s="1"/>
      <c r="D171" s="1"/>
      <c r="E171" s="1"/>
      <c r="F171" s="21"/>
      <c r="G171" s="1"/>
      <c r="H171" s="94">
        <v>7384074.5</v>
      </c>
      <c r="I171" s="100"/>
      <c r="J171" s="37"/>
    </row>
    <row r="172" spans="1:10" x14ac:dyDescent="0.3">
      <c r="A172" s="89"/>
      <c r="B172" s="31"/>
      <c r="C172" s="31"/>
      <c r="D172" s="31"/>
      <c r="E172" s="31"/>
      <c r="F172" s="31"/>
      <c r="G172" s="1"/>
      <c r="H172" s="31"/>
    </row>
    <row r="173" spans="1:10" x14ac:dyDescent="0.3">
      <c r="A173" s="81"/>
      <c r="B173" s="1"/>
      <c r="C173" s="2"/>
      <c r="D173" s="3"/>
      <c r="E173" s="1"/>
      <c r="F173" s="1"/>
      <c r="G173" s="1"/>
      <c r="H173" s="1"/>
    </row>
    <row r="174" spans="1:10" x14ac:dyDescent="0.3">
      <c r="A174" s="81"/>
      <c r="B174" s="1"/>
      <c r="C174" s="2"/>
      <c r="D174" s="3"/>
      <c r="E174" s="1"/>
      <c r="F174" s="1"/>
      <c r="G174" s="1"/>
      <c r="H174" s="1"/>
    </row>
    <row r="175" spans="1:10" x14ac:dyDescent="0.3">
      <c r="A175" s="81"/>
      <c r="B175" s="1"/>
      <c r="C175" s="2"/>
      <c r="D175" s="3"/>
      <c r="E175" s="1"/>
      <c r="F175" s="1"/>
      <c r="G175" s="1"/>
      <c r="H175" s="1"/>
    </row>
    <row r="176" spans="1:10" x14ac:dyDescent="0.3">
      <c r="A176" s="81"/>
      <c r="B176" s="1"/>
      <c r="C176" s="2"/>
      <c r="D176" s="3"/>
      <c r="E176" s="1"/>
      <c r="F176" s="1"/>
      <c r="G176" s="1"/>
      <c r="H176" s="1"/>
    </row>
    <row r="177" spans="1:10" x14ac:dyDescent="0.3">
      <c r="A177" s="15" t="s">
        <v>140</v>
      </c>
      <c r="B177" s="1"/>
      <c r="C177" s="2"/>
      <c r="D177" s="3"/>
      <c r="E177" s="1"/>
      <c r="F177" s="1"/>
      <c r="G177" s="1"/>
      <c r="H177" s="1"/>
    </row>
    <row r="178" spans="1:10" x14ac:dyDescent="0.3">
      <c r="A178" s="15"/>
      <c r="B178" s="1"/>
      <c r="C178" s="2"/>
      <c r="D178" s="3"/>
      <c r="E178" s="1"/>
      <c r="F178" s="1"/>
      <c r="G178" s="1"/>
      <c r="H178" s="1"/>
    </row>
    <row r="179" spans="1:10" x14ac:dyDescent="0.3">
      <c r="A179" s="46" t="s">
        <v>141</v>
      </c>
      <c r="B179" s="1"/>
      <c r="C179" s="2"/>
      <c r="D179" s="3"/>
      <c r="E179" s="1"/>
      <c r="F179" s="1"/>
      <c r="G179" s="1" t="s">
        <v>51</v>
      </c>
      <c r="H179" s="94">
        <v>7530137.7000000002</v>
      </c>
      <c r="J179" s="37"/>
    </row>
    <row r="180" spans="1:10" x14ac:dyDescent="0.3">
      <c r="A180" s="46" t="s">
        <v>142</v>
      </c>
      <c r="B180" s="1"/>
      <c r="C180" s="2"/>
      <c r="D180" s="3"/>
      <c r="E180" s="1"/>
      <c r="F180" s="1"/>
      <c r="G180" s="1"/>
      <c r="H180" s="89">
        <v>7530137.7000000002</v>
      </c>
      <c r="J180" s="37"/>
    </row>
    <row r="181" spans="1:10" x14ac:dyDescent="0.3">
      <c r="A181" s="46" t="s">
        <v>143</v>
      </c>
      <c r="B181" s="1"/>
      <c r="C181" s="2"/>
      <c r="D181" s="3"/>
      <c r="E181" s="1"/>
      <c r="F181" s="1"/>
      <c r="G181" s="1"/>
      <c r="H181" s="76">
        <v>7530137.7000000002</v>
      </c>
      <c r="J181" s="37"/>
    </row>
    <row r="182" spans="1:10" x14ac:dyDescent="0.3">
      <c r="A182" s="46" t="s">
        <v>144</v>
      </c>
      <c r="B182" s="1"/>
      <c r="C182" s="2"/>
      <c r="D182" s="3"/>
      <c r="E182" s="1"/>
      <c r="F182" s="1"/>
      <c r="G182" s="1"/>
      <c r="H182" s="94">
        <v>0</v>
      </c>
      <c r="J182" s="37"/>
    </row>
    <row r="183" spans="1:10" x14ac:dyDescent="0.3">
      <c r="A183" s="46" t="s">
        <v>145</v>
      </c>
      <c r="B183" s="1"/>
      <c r="C183" s="2"/>
      <c r="D183" s="3"/>
      <c r="E183" s="1"/>
      <c r="F183" s="1"/>
      <c r="G183" s="1"/>
      <c r="H183" s="91">
        <v>0</v>
      </c>
      <c r="J183" s="37"/>
    </row>
    <row r="184" spans="1:10" x14ac:dyDescent="0.3">
      <c r="A184" s="46" t="s">
        <v>146</v>
      </c>
      <c r="B184" s="1"/>
      <c r="C184" s="2"/>
      <c r="D184" s="3"/>
      <c r="E184" s="1"/>
      <c r="F184" s="1"/>
      <c r="G184" s="1"/>
      <c r="H184" s="89">
        <v>7530137.7000000002</v>
      </c>
      <c r="J184" s="37"/>
    </row>
    <row r="185" spans="1:10" x14ac:dyDescent="0.3">
      <c r="A185" s="46" t="s">
        <v>147</v>
      </c>
      <c r="B185" s="1"/>
      <c r="C185" s="2"/>
      <c r="D185" s="3"/>
      <c r="E185" s="1"/>
      <c r="F185" s="1"/>
      <c r="G185" s="1"/>
      <c r="H185" s="91">
        <v>0</v>
      </c>
      <c r="J185" s="37"/>
    </row>
    <row r="186" spans="1:10" x14ac:dyDescent="0.3">
      <c r="A186" s="46" t="s">
        <v>148</v>
      </c>
      <c r="B186" s="1"/>
      <c r="C186" s="2"/>
      <c r="D186" s="3"/>
      <c r="E186" s="1"/>
      <c r="F186" s="21"/>
      <c r="G186" s="1"/>
      <c r="H186" s="89">
        <v>7384074.4999999963</v>
      </c>
      <c r="J186" s="37"/>
    </row>
    <row r="187" spans="1:10" x14ac:dyDescent="0.3">
      <c r="A187" s="46" t="s">
        <v>149</v>
      </c>
      <c r="B187" s="1"/>
      <c r="C187" s="2"/>
      <c r="D187" s="3"/>
      <c r="E187" s="1"/>
      <c r="F187" s="21"/>
      <c r="G187" s="1"/>
      <c r="H187" s="94">
        <v>14914212.199999996</v>
      </c>
      <c r="J187" s="37"/>
    </row>
    <row r="188" spans="1:10" x14ac:dyDescent="0.3">
      <c r="A188" s="46" t="s">
        <v>150</v>
      </c>
      <c r="B188" s="1"/>
      <c r="C188" s="2"/>
      <c r="D188" s="3"/>
      <c r="E188" s="1"/>
      <c r="F188" s="21"/>
      <c r="G188" s="1"/>
      <c r="H188" s="94">
        <v>7384074.4999999991</v>
      </c>
      <c r="J188" s="37"/>
    </row>
    <row r="189" spans="1:10" x14ac:dyDescent="0.3">
      <c r="A189" s="46" t="s">
        <v>151</v>
      </c>
      <c r="B189" s="1"/>
      <c r="C189" s="2"/>
      <c r="D189" s="3"/>
      <c r="E189" s="1"/>
      <c r="F189" s="21"/>
      <c r="G189" s="1"/>
      <c r="H189" s="94">
        <v>7530137.6999999965</v>
      </c>
      <c r="J189" s="37"/>
    </row>
    <row r="190" spans="1:10" x14ac:dyDescent="0.3">
      <c r="A190" s="15"/>
      <c r="B190" s="1"/>
      <c r="C190" s="2"/>
      <c r="D190" s="3"/>
      <c r="E190" s="1"/>
      <c r="F190" s="1"/>
      <c r="G190" s="1"/>
      <c r="H190" s="1"/>
    </row>
    <row r="191" spans="1:10" x14ac:dyDescent="0.3">
      <c r="A191" s="15" t="s">
        <v>152</v>
      </c>
      <c r="B191" s="1"/>
      <c r="C191" s="2"/>
      <c r="D191" s="3"/>
      <c r="E191" s="1"/>
      <c r="F191" s="1"/>
      <c r="G191" s="21"/>
      <c r="H191" s="1"/>
    </row>
    <row r="192" spans="1:10" x14ac:dyDescent="0.3">
      <c r="A192" s="15"/>
      <c r="B192" s="1"/>
      <c r="C192" s="2"/>
      <c r="D192" s="3"/>
      <c r="E192" s="1"/>
      <c r="F192" s="1"/>
      <c r="G192" s="1"/>
      <c r="H192" s="1"/>
    </row>
    <row r="193" spans="1:10" ht="14.5" x14ac:dyDescent="0.35">
      <c r="A193" s="46" t="s">
        <v>153</v>
      </c>
      <c r="B193" s="1"/>
      <c r="C193" s="2"/>
      <c r="D193" s="3"/>
      <c r="E193" s="1"/>
      <c r="F193" s="1"/>
      <c r="G193" s="1"/>
      <c r="H193" s="101">
        <v>23.89</v>
      </c>
      <c r="J193" s="48"/>
    </row>
    <row r="194" spans="1:10" ht="16.5" x14ac:dyDescent="0.35">
      <c r="A194" s="15" t="s">
        <v>154</v>
      </c>
      <c r="B194" s="1"/>
      <c r="C194" s="2"/>
      <c r="D194" s="3"/>
      <c r="E194" s="1"/>
      <c r="F194" s="1"/>
      <c r="H194" s="102">
        <v>0.40590809750974088</v>
      </c>
      <c r="I194" s="103"/>
      <c r="J194" s="48"/>
    </row>
    <row r="195" spans="1:10" ht="16.5" x14ac:dyDescent="0.35">
      <c r="A195" s="15" t="s">
        <v>155</v>
      </c>
      <c r="B195" s="1"/>
      <c r="C195" s="2"/>
      <c r="D195" s="3"/>
      <c r="E195" s="1"/>
      <c r="F195" s="1"/>
      <c r="H195" s="102">
        <v>0.40590809750974088</v>
      </c>
      <c r="I195" s="103"/>
      <c r="J195" s="48"/>
    </row>
    <row r="196" spans="1:10" x14ac:dyDescent="0.3">
      <c r="A196" s="15"/>
      <c r="B196" s="1"/>
      <c r="C196" s="2"/>
      <c r="D196" s="3"/>
      <c r="E196" s="1"/>
      <c r="F196" s="1"/>
      <c r="H196" s="104"/>
    </row>
    <row r="197" spans="1:10" x14ac:dyDescent="0.3">
      <c r="A197" s="15"/>
      <c r="B197" s="1"/>
      <c r="C197" s="2"/>
      <c r="D197" s="3"/>
      <c r="E197" s="1"/>
      <c r="F197" s="1"/>
      <c r="G197" s="105" t="s">
        <v>156</v>
      </c>
      <c r="H197" s="105" t="s">
        <v>157</v>
      </c>
    </row>
    <row r="198" spans="1:10" x14ac:dyDescent="0.3">
      <c r="A198" s="46" t="s">
        <v>158</v>
      </c>
      <c r="B198" s="1"/>
      <c r="C198" s="2"/>
      <c r="D198" s="3"/>
      <c r="E198" s="21"/>
      <c r="F198" s="1"/>
      <c r="G198" s="101">
        <v>1695780.02</v>
      </c>
      <c r="H198" s="1"/>
    </row>
    <row r="199" spans="1:10" x14ac:dyDescent="0.3">
      <c r="A199" s="46" t="s">
        <v>159</v>
      </c>
      <c r="B199" s="1"/>
      <c r="C199" s="2"/>
      <c r="D199" s="3"/>
      <c r="E199" s="21"/>
      <c r="F199" s="1"/>
      <c r="G199" s="94">
        <v>1735156.51</v>
      </c>
      <c r="H199" s="106">
        <v>96</v>
      </c>
    </row>
    <row r="200" spans="1:10" x14ac:dyDescent="0.3">
      <c r="A200" s="46" t="s">
        <v>160</v>
      </c>
      <c r="B200" s="1"/>
      <c r="C200" s="2"/>
      <c r="D200" s="3"/>
      <c r="E200" s="21"/>
      <c r="F200" s="1"/>
      <c r="G200" s="94">
        <v>-39376.489999999991</v>
      </c>
      <c r="H200" s="1"/>
    </row>
    <row r="201" spans="1:10" x14ac:dyDescent="0.3">
      <c r="A201" s="46" t="s">
        <v>161</v>
      </c>
      <c r="B201" s="1"/>
      <c r="C201" s="2"/>
      <c r="D201" s="3"/>
      <c r="E201" s="21"/>
      <c r="F201" s="1"/>
      <c r="G201" s="94">
        <v>1506027540.24</v>
      </c>
      <c r="H201" s="1"/>
    </row>
    <row r="202" spans="1:10" x14ac:dyDescent="0.3">
      <c r="A202" s="46" t="s">
        <v>162</v>
      </c>
      <c r="B202" s="1"/>
      <c r="C202" s="2"/>
      <c r="D202" s="3"/>
      <c r="E202" s="21"/>
      <c r="F202" s="1"/>
      <c r="G202" s="107"/>
      <c r="H202" s="1"/>
    </row>
    <row r="203" spans="1:10" x14ac:dyDescent="0.3">
      <c r="A203" s="46" t="s">
        <v>163</v>
      </c>
      <c r="B203" s="1"/>
      <c r="C203" s="2"/>
      <c r="D203" s="3"/>
      <c r="E203" s="21"/>
      <c r="F203" s="1"/>
      <c r="G203" s="107">
        <v>-2.6145929571596656E-5</v>
      </c>
      <c r="H203" s="1"/>
    </row>
    <row r="204" spans="1:10" x14ac:dyDescent="0.3">
      <c r="A204" s="46" t="s">
        <v>164</v>
      </c>
      <c r="B204" s="1"/>
      <c r="C204" s="2"/>
      <c r="D204" s="3"/>
      <c r="E204" s="21"/>
      <c r="F204" s="1"/>
      <c r="G204" s="108">
        <v>0</v>
      </c>
      <c r="H204" s="1"/>
    </row>
    <row r="205" spans="1:10" x14ac:dyDescent="0.3">
      <c r="A205" s="46" t="s">
        <v>165</v>
      </c>
      <c r="B205" s="1"/>
      <c r="C205" s="2"/>
      <c r="D205" s="3"/>
      <c r="E205" s="21"/>
      <c r="F205" s="1"/>
      <c r="G205" s="108">
        <v>0</v>
      </c>
      <c r="H205" s="1"/>
    </row>
    <row r="206" spans="1:10" x14ac:dyDescent="0.3">
      <c r="A206" s="46" t="s">
        <v>166</v>
      </c>
      <c r="B206" s="1"/>
      <c r="C206" s="2"/>
      <c r="D206" s="3"/>
      <c r="E206" s="21"/>
      <c r="F206" s="1"/>
      <c r="G206" s="108">
        <v>0</v>
      </c>
      <c r="H206" s="1"/>
    </row>
    <row r="207" spans="1:10" x14ac:dyDescent="0.3">
      <c r="A207" s="46"/>
      <c r="B207" s="1"/>
      <c r="C207" s="2"/>
      <c r="D207" s="3"/>
      <c r="E207" s="21"/>
      <c r="F207" s="1"/>
      <c r="G207" s="107"/>
      <c r="H207" s="1"/>
    </row>
    <row r="208" spans="1:10" x14ac:dyDescent="0.3">
      <c r="A208" s="15" t="s">
        <v>167</v>
      </c>
      <c r="B208" s="1"/>
      <c r="C208" s="2"/>
      <c r="D208" s="3"/>
      <c r="E208" s="21"/>
      <c r="F208" s="1"/>
      <c r="G208" s="107">
        <v>2.6145929571596656E-5</v>
      </c>
      <c r="H208" s="76">
        <v>39376.489999999991</v>
      </c>
      <c r="I208" s="37"/>
      <c r="J208" s="37"/>
    </row>
    <row r="209" spans="1:8" x14ac:dyDescent="0.3">
      <c r="A209" s="46"/>
      <c r="B209" s="1"/>
      <c r="C209" s="2"/>
      <c r="D209" s="3"/>
      <c r="E209" s="1"/>
      <c r="F209" s="1"/>
      <c r="G209" s="1"/>
      <c r="H209" s="1"/>
    </row>
    <row r="210" spans="1:8" x14ac:dyDescent="0.3">
      <c r="A210" s="46" t="s">
        <v>168</v>
      </c>
      <c r="B210" s="1"/>
      <c r="C210" s="2"/>
      <c r="D210" s="3"/>
      <c r="E210" s="1"/>
      <c r="F210" s="109" t="s">
        <v>169</v>
      </c>
      <c r="G210" s="110" t="s">
        <v>170</v>
      </c>
      <c r="H210" s="110" t="s">
        <v>62</v>
      </c>
    </row>
    <row r="211" spans="1:8" x14ac:dyDescent="0.3">
      <c r="A211" s="34" t="s">
        <v>171</v>
      </c>
      <c r="B211" s="1"/>
      <c r="C211" s="2"/>
      <c r="D211" s="3"/>
      <c r="E211" s="1"/>
      <c r="F211" s="111">
        <v>2.4101492456250597E-3</v>
      </c>
      <c r="G211" s="101">
        <v>3629751.14</v>
      </c>
      <c r="H211" s="112">
        <v>178</v>
      </c>
    </row>
    <row r="212" spans="1:8" x14ac:dyDescent="0.3">
      <c r="A212" s="34" t="s">
        <v>172</v>
      </c>
      <c r="B212" s="1"/>
      <c r="C212" s="2"/>
      <c r="D212" s="3"/>
      <c r="E212" s="1"/>
      <c r="F212" s="111">
        <v>0</v>
      </c>
      <c r="G212" s="101">
        <v>0</v>
      </c>
      <c r="H212" s="112">
        <v>0</v>
      </c>
    </row>
    <row r="213" spans="1:8" x14ac:dyDescent="0.3">
      <c r="A213" s="34" t="s">
        <v>173</v>
      </c>
      <c r="B213" s="1"/>
      <c r="C213" s="2"/>
      <c r="D213" s="3"/>
      <c r="E213" s="1"/>
      <c r="F213" s="111">
        <v>0</v>
      </c>
      <c r="G213" s="113">
        <v>0</v>
      </c>
      <c r="H213" s="114">
        <v>0</v>
      </c>
    </row>
    <row r="214" spans="1:8" x14ac:dyDescent="0.3">
      <c r="A214" s="34" t="s">
        <v>174</v>
      </c>
      <c r="B214" s="1"/>
      <c r="C214" s="2"/>
      <c r="D214" s="3"/>
      <c r="E214" s="1"/>
      <c r="F214" s="111">
        <v>0</v>
      </c>
      <c r="G214" s="115">
        <v>0</v>
      </c>
      <c r="H214" s="116">
        <v>0</v>
      </c>
    </row>
    <row r="215" spans="1:8" x14ac:dyDescent="0.3">
      <c r="A215" s="46" t="s">
        <v>175</v>
      </c>
      <c r="B215" s="1"/>
      <c r="C215" s="2"/>
      <c r="D215" s="3"/>
      <c r="E215" s="1"/>
      <c r="F215" s="111">
        <v>2.4101492456250597E-3</v>
      </c>
      <c r="G215" s="98">
        <v>3629751.14</v>
      </c>
      <c r="H215" s="117">
        <v>178</v>
      </c>
    </row>
    <row r="216" spans="1:8" x14ac:dyDescent="0.3">
      <c r="A216" s="46"/>
      <c r="B216" s="1"/>
      <c r="C216" s="2"/>
      <c r="D216" s="3"/>
      <c r="E216" s="1"/>
      <c r="F216" s="1"/>
      <c r="G216" s="98"/>
      <c r="H216" s="118"/>
    </row>
    <row r="217" spans="1:8" x14ac:dyDescent="0.3">
      <c r="A217" s="46" t="s">
        <v>176</v>
      </c>
      <c r="B217" s="1"/>
      <c r="C217" s="2"/>
      <c r="D217" s="3"/>
      <c r="E217" s="1"/>
      <c r="F217" s="1"/>
      <c r="G217" s="119" t="s">
        <v>170</v>
      </c>
      <c r="H217" s="119" t="s">
        <v>62</v>
      </c>
    </row>
    <row r="218" spans="1:8" x14ac:dyDescent="0.3">
      <c r="A218" s="46" t="s">
        <v>163</v>
      </c>
      <c r="B218" s="1"/>
      <c r="C218" s="2"/>
      <c r="D218" s="3"/>
      <c r="E218" s="1"/>
      <c r="F218" s="1"/>
      <c r="G218" s="120">
        <v>0</v>
      </c>
      <c r="H218" s="121">
        <v>0</v>
      </c>
    </row>
    <row r="219" spans="1:8" x14ac:dyDescent="0.3">
      <c r="A219" s="46" t="s">
        <v>164</v>
      </c>
      <c r="B219" s="1"/>
      <c r="C219" s="2"/>
      <c r="D219" s="3"/>
      <c r="E219" s="1"/>
      <c r="F219" s="1"/>
      <c r="G219" s="120">
        <v>0</v>
      </c>
      <c r="H219" s="120">
        <v>0</v>
      </c>
    </row>
    <row r="220" spans="1:8" x14ac:dyDescent="0.3">
      <c r="A220" s="46" t="s">
        <v>165</v>
      </c>
      <c r="B220" s="1"/>
      <c r="C220" s="2"/>
      <c r="D220" s="3"/>
      <c r="E220" s="1"/>
      <c r="F220" s="1"/>
      <c r="G220" s="120">
        <v>0</v>
      </c>
      <c r="H220" s="120">
        <v>0</v>
      </c>
    </row>
    <row r="221" spans="1:8" x14ac:dyDescent="0.3">
      <c r="A221" s="46" t="s">
        <v>166</v>
      </c>
      <c r="B221" s="1"/>
      <c r="C221" s="2"/>
      <c r="D221" s="3"/>
      <c r="E221" s="1"/>
      <c r="F221" s="1"/>
      <c r="G221" s="120">
        <v>0</v>
      </c>
      <c r="H221" s="120">
        <v>0</v>
      </c>
    </row>
    <row r="222" spans="1:8" x14ac:dyDescent="0.3">
      <c r="A222" s="46"/>
      <c r="B222" s="1"/>
      <c r="C222" s="2"/>
      <c r="D222" s="3"/>
      <c r="E222" s="1"/>
      <c r="F222" s="1"/>
      <c r="G222" s="122"/>
      <c r="H222" s="120"/>
    </row>
    <row r="223" spans="1:8" x14ac:dyDescent="0.3">
      <c r="A223" s="123" t="s">
        <v>177</v>
      </c>
      <c r="B223" s="1"/>
      <c r="C223" s="2"/>
      <c r="D223" s="3"/>
      <c r="E223" s="1"/>
      <c r="F223" s="1"/>
      <c r="G223" s="124">
        <v>48902.15</v>
      </c>
      <c r="H223" s="120"/>
    </row>
    <row r="224" spans="1:8" x14ac:dyDescent="0.3">
      <c r="A224" s="123" t="s">
        <v>178</v>
      </c>
      <c r="B224" s="1"/>
      <c r="C224" s="2"/>
      <c r="D224" s="3"/>
      <c r="E224" s="1"/>
      <c r="F224" s="1"/>
      <c r="G224" s="122">
        <v>3.2470953348042341E-5</v>
      </c>
      <c r="H224" s="120"/>
    </row>
    <row r="225" spans="1:10" x14ac:dyDescent="0.3">
      <c r="A225" s="123" t="s">
        <v>179</v>
      </c>
      <c r="B225" s="1"/>
      <c r="C225" s="2"/>
      <c r="D225" s="3"/>
      <c r="E225" s="1"/>
      <c r="F225" s="1"/>
      <c r="G225" s="122">
        <v>4.3999999999999997E-2</v>
      </c>
      <c r="H225" s="120"/>
    </row>
    <row r="226" spans="1:10" x14ac:dyDescent="0.3">
      <c r="A226" s="123" t="s">
        <v>180</v>
      </c>
      <c r="B226" s="1"/>
      <c r="C226" s="2"/>
      <c r="D226" s="3"/>
      <c r="E226" s="1"/>
      <c r="F226" s="1"/>
      <c r="G226" s="125" t="s">
        <v>232</v>
      </c>
      <c r="H226" s="120"/>
    </row>
    <row r="227" spans="1:10" x14ac:dyDescent="0.3">
      <c r="A227" s="46"/>
      <c r="B227" s="1"/>
      <c r="C227" s="2"/>
      <c r="D227" s="3"/>
      <c r="E227" s="1"/>
      <c r="F227" s="1"/>
      <c r="G227" s="120"/>
      <c r="H227" s="1"/>
      <c r="I227" s="37"/>
    </row>
    <row r="228" spans="1:10" x14ac:dyDescent="0.3">
      <c r="A228" s="15" t="s">
        <v>181</v>
      </c>
      <c r="B228" s="1"/>
      <c r="C228" s="2"/>
      <c r="D228" s="3"/>
      <c r="E228" s="1"/>
      <c r="F228" s="1"/>
      <c r="G228" s="105" t="s">
        <v>156</v>
      </c>
      <c r="H228" s="105" t="s">
        <v>157</v>
      </c>
    </row>
    <row r="229" spans="1:10" x14ac:dyDescent="0.3">
      <c r="A229" s="15" t="s">
        <v>182</v>
      </c>
      <c r="B229" s="1"/>
      <c r="C229" s="2"/>
      <c r="D229" s="3"/>
      <c r="E229" s="21"/>
      <c r="F229" s="1"/>
      <c r="G229" s="101">
        <v>356146.06</v>
      </c>
      <c r="H229" s="126">
        <v>18</v>
      </c>
    </row>
    <row r="230" spans="1:10" x14ac:dyDescent="0.3">
      <c r="A230" s="15" t="s">
        <v>183</v>
      </c>
      <c r="B230" s="1"/>
      <c r="C230" s="2"/>
      <c r="D230" s="3"/>
      <c r="E230" s="21"/>
      <c r="F230" s="1"/>
      <c r="G230" s="115">
        <v>413466.41</v>
      </c>
      <c r="H230" s="126">
        <v>18</v>
      </c>
    </row>
    <row r="231" spans="1:10" x14ac:dyDescent="0.3">
      <c r="A231" s="15" t="s">
        <v>184</v>
      </c>
      <c r="B231" s="1"/>
      <c r="C231" s="2"/>
      <c r="D231" s="3"/>
      <c r="E231" s="21"/>
      <c r="F231" s="1"/>
      <c r="G231" s="94">
        <v>-57320.349999999977</v>
      </c>
      <c r="H231" s="62"/>
    </row>
    <row r="232" spans="1:10" x14ac:dyDescent="0.3">
      <c r="A232" s="15"/>
      <c r="B232" s="1"/>
      <c r="C232" s="2"/>
      <c r="D232" s="3"/>
      <c r="E232" s="1"/>
      <c r="F232" s="1"/>
      <c r="G232" s="127"/>
    </row>
    <row r="233" spans="1:10" x14ac:dyDescent="0.3">
      <c r="A233" s="15" t="s">
        <v>185</v>
      </c>
      <c r="B233" s="1"/>
      <c r="C233" s="2"/>
      <c r="D233" s="3"/>
      <c r="E233" s="1"/>
      <c r="F233" s="21"/>
      <c r="G233" s="110" t="s">
        <v>156</v>
      </c>
      <c r="H233" s="105" t="s">
        <v>157</v>
      </c>
    </row>
    <row r="234" spans="1:10" x14ac:dyDescent="0.3">
      <c r="A234" s="15" t="s">
        <v>186</v>
      </c>
      <c r="B234" s="1"/>
      <c r="C234" s="2"/>
      <c r="D234" s="3"/>
      <c r="E234" s="21"/>
      <c r="F234" s="1"/>
      <c r="G234" s="76">
        <v>356146.06</v>
      </c>
      <c r="H234" s="128">
        <v>18</v>
      </c>
      <c r="I234" s="37" t="s">
        <v>51</v>
      </c>
    </row>
    <row r="235" spans="1:10" x14ac:dyDescent="0.3">
      <c r="A235" s="15" t="s">
        <v>187</v>
      </c>
      <c r="B235" s="1"/>
      <c r="C235" s="2"/>
      <c r="D235" s="3"/>
      <c r="E235" s="21"/>
      <c r="F235" s="21"/>
      <c r="G235" s="76">
        <v>413466.41</v>
      </c>
      <c r="H235" s="69">
        <v>18</v>
      </c>
      <c r="I235" s="37" t="s">
        <v>51</v>
      </c>
    </row>
    <row r="236" spans="1:10" ht="14.5" thickBot="1" x14ac:dyDescent="0.35">
      <c r="A236" s="15" t="s">
        <v>188</v>
      </c>
      <c r="B236" s="1"/>
      <c r="C236" s="2"/>
      <c r="D236" s="3"/>
      <c r="E236" s="21"/>
      <c r="F236" s="1"/>
      <c r="G236" s="129">
        <v>-57320.349999999977</v>
      </c>
    </row>
    <row r="237" spans="1:10" ht="14.5" thickTop="1" x14ac:dyDescent="0.3">
      <c r="A237" s="15"/>
      <c r="B237" s="1"/>
      <c r="C237" s="2"/>
      <c r="D237" s="3"/>
      <c r="E237" s="1"/>
      <c r="F237" s="1"/>
      <c r="G237" s="1"/>
      <c r="H237" s="1"/>
    </row>
    <row r="238" spans="1:10" x14ac:dyDescent="0.3">
      <c r="A238" s="15" t="s">
        <v>189</v>
      </c>
      <c r="B238" s="1"/>
      <c r="C238" s="2"/>
      <c r="D238" s="3"/>
      <c r="E238" s="1"/>
      <c r="F238" s="1"/>
      <c r="G238" s="1" t="s">
        <v>51</v>
      </c>
      <c r="H238" s="1"/>
    </row>
    <row r="239" spans="1:10" x14ac:dyDescent="0.3">
      <c r="A239" s="15"/>
      <c r="B239" s="1"/>
      <c r="C239" s="2"/>
      <c r="D239" s="3"/>
      <c r="E239" s="1"/>
      <c r="F239" s="1"/>
      <c r="G239" s="1"/>
      <c r="H239" s="1"/>
    </row>
    <row r="240" spans="1:10" x14ac:dyDescent="0.3">
      <c r="A240" s="15" t="s">
        <v>190</v>
      </c>
      <c r="B240" s="1"/>
      <c r="C240" s="2"/>
      <c r="D240" s="3"/>
      <c r="E240" s="1"/>
      <c r="F240" s="1"/>
      <c r="G240" s="1"/>
      <c r="H240" s="76">
        <v>0</v>
      </c>
      <c r="I240" s="130"/>
      <c r="J240" s="59"/>
    </row>
    <row r="241" spans="1:10" x14ac:dyDescent="0.3">
      <c r="A241" s="15" t="s">
        <v>191</v>
      </c>
      <c r="B241" s="1"/>
      <c r="C241" s="2"/>
      <c r="D241" s="3"/>
      <c r="E241" s="1"/>
      <c r="F241" s="1"/>
      <c r="G241" s="1"/>
      <c r="H241" s="94">
        <v>0</v>
      </c>
      <c r="I241" s="37"/>
      <c r="J241" s="59"/>
    </row>
    <row r="242" spans="1:10" x14ac:dyDescent="0.3">
      <c r="A242" s="15" t="s">
        <v>192</v>
      </c>
      <c r="B242" s="1"/>
      <c r="C242" s="2"/>
      <c r="D242" s="3"/>
      <c r="E242" s="1"/>
      <c r="F242" s="1"/>
      <c r="G242" s="1"/>
      <c r="H242" s="93">
        <v>612795.68000000005</v>
      </c>
      <c r="J242" s="59"/>
    </row>
    <row r="243" spans="1:10" ht="14.5" thickBot="1" x14ac:dyDescent="0.35">
      <c r="A243" s="15" t="s">
        <v>193</v>
      </c>
      <c r="B243" s="1"/>
      <c r="C243" s="2"/>
      <c r="D243" s="3"/>
      <c r="E243" s="1"/>
      <c r="F243" s="1"/>
      <c r="G243" s="1"/>
      <c r="H243" s="129">
        <v>612795.68000000005</v>
      </c>
      <c r="I243" s="97"/>
      <c r="J243" s="59"/>
    </row>
    <row r="244" spans="1:10" ht="14.5" thickTop="1" x14ac:dyDescent="0.3">
      <c r="A244" s="15"/>
      <c r="B244" s="1"/>
      <c r="C244" s="2"/>
      <c r="D244" s="3"/>
      <c r="E244" s="1"/>
      <c r="F244" s="1"/>
      <c r="G244" s="1"/>
      <c r="H244" s="1"/>
      <c r="I244" s="131"/>
      <c r="J244" s="59"/>
    </row>
    <row r="245" spans="1:10" x14ac:dyDescent="0.3">
      <c r="A245" s="15" t="s">
        <v>194</v>
      </c>
      <c r="B245" s="1"/>
      <c r="C245" s="2"/>
      <c r="D245" s="3"/>
      <c r="E245" s="1"/>
      <c r="F245" s="1"/>
      <c r="G245" s="1"/>
      <c r="H245" s="76">
        <v>0</v>
      </c>
      <c r="I245" s="132"/>
      <c r="J245" s="59"/>
    </row>
    <row r="246" spans="1:10" x14ac:dyDescent="0.3">
      <c r="A246" s="15" t="s">
        <v>195</v>
      </c>
      <c r="B246" s="1"/>
      <c r="C246" s="2"/>
      <c r="D246" s="3"/>
      <c r="E246" s="1"/>
      <c r="F246" s="1"/>
      <c r="G246" s="1"/>
      <c r="H246" s="94">
        <v>0</v>
      </c>
      <c r="I246" s="133"/>
      <c r="J246" s="59"/>
    </row>
    <row r="247" spans="1:10" x14ac:dyDescent="0.3">
      <c r="A247" s="15" t="s">
        <v>196</v>
      </c>
      <c r="B247" s="1"/>
      <c r="C247" s="2"/>
      <c r="D247" s="3"/>
      <c r="E247" s="1"/>
      <c r="F247" s="1"/>
      <c r="G247" s="1"/>
      <c r="H247" s="94">
        <v>1582669.95</v>
      </c>
      <c r="I247" s="132"/>
      <c r="J247" s="59"/>
    </row>
    <row r="248" spans="1:10" ht="14.5" thickBot="1" x14ac:dyDescent="0.35">
      <c r="A248" s="15" t="s">
        <v>197</v>
      </c>
      <c r="B248" s="1"/>
      <c r="C248" s="2"/>
      <c r="D248" s="3"/>
      <c r="E248" s="1"/>
      <c r="F248" s="1"/>
      <c r="G248" s="1"/>
      <c r="H248" s="129">
        <v>1582669.95</v>
      </c>
      <c r="I248" s="134"/>
      <c r="J248" s="59"/>
    </row>
    <row r="249" spans="1:10" ht="14.5" thickTop="1" x14ac:dyDescent="0.3">
      <c r="A249" s="15"/>
    </row>
    <row r="250" spans="1:10" x14ac:dyDescent="0.3">
      <c r="A250" s="118" t="s">
        <v>198</v>
      </c>
      <c r="F250" s="135"/>
      <c r="I250" s="37"/>
    </row>
    <row r="251" spans="1:10" x14ac:dyDescent="0.3">
      <c r="A251" s="118"/>
      <c r="F251" s="135"/>
    </row>
    <row r="252" spans="1:10" x14ac:dyDescent="0.3">
      <c r="A252" s="46" t="s">
        <v>199</v>
      </c>
      <c r="F252" s="135"/>
    </row>
    <row r="253" spans="1:10" x14ac:dyDescent="0.3">
      <c r="A253" s="46" t="s">
        <v>200</v>
      </c>
      <c r="F253" s="135"/>
    </row>
    <row r="254" spans="1:10" x14ac:dyDescent="0.3">
      <c r="A254" s="46" t="s">
        <v>201</v>
      </c>
      <c r="E254" s="32"/>
      <c r="F254" s="135"/>
    </row>
    <row r="255" spans="1:10" x14ac:dyDescent="0.3">
      <c r="A255" s="46" t="s">
        <v>202</v>
      </c>
      <c r="E255" s="32" t="s">
        <v>51</v>
      </c>
      <c r="F255" s="135"/>
      <c r="H255" s="136" t="s">
        <v>233</v>
      </c>
    </row>
    <row r="256" spans="1:10" x14ac:dyDescent="0.3">
      <c r="A256" s="46"/>
      <c r="F256" s="135"/>
      <c r="H256" s="118"/>
    </row>
    <row r="257" spans="1:8" x14ac:dyDescent="0.3">
      <c r="A257" s="46" t="s">
        <v>203</v>
      </c>
      <c r="F257" s="135"/>
      <c r="H257" s="118"/>
    </row>
    <row r="258" spans="1:8" x14ac:dyDescent="0.3">
      <c r="A258" s="46" t="s">
        <v>204</v>
      </c>
      <c r="E258" s="32" t="s">
        <v>51</v>
      </c>
      <c r="F258" s="135"/>
      <c r="H258" s="136" t="s">
        <v>233</v>
      </c>
    </row>
    <row r="259" spans="1:8" x14ac:dyDescent="0.3">
      <c r="A259" s="46"/>
      <c r="F259" s="135"/>
      <c r="H259" s="118"/>
    </row>
    <row r="260" spans="1:8" x14ac:dyDescent="0.3">
      <c r="A260" s="46" t="s">
        <v>205</v>
      </c>
      <c r="F260" s="135"/>
      <c r="H260" s="118"/>
    </row>
    <row r="261" spans="1:8" x14ac:dyDescent="0.3">
      <c r="A261" s="46" t="s">
        <v>206</v>
      </c>
      <c r="E261" s="32" t="s">
        <v>51</v>
      </c>
      <c r="F261" s="135"/>
      <c r="H261" s="136" t="s">
        <v>233</v>
      </c>
    </row>
    <row r="262" spans="1:8" x14ac:dyDescent="0.3">
      <c r="A262" s="46"/>
      <c r="F262" s="135"/>
      <c r="H262" s="118"/>
    </row>
    <row r="263" spans="1:8" x14ac:dyDescent="0.3">
      <c r="A263" s="46" t="s">
        <v>207</v>
      </c>
      <c r="F263" s="135"/>
      <c r="H263" s="118"/>
    </row>
    <row r="264" spans="1:8" x14ac:dyDescent="0.3">
      <c r="A264" s="46" t="s">
        <v>208</v>
      </c>
      <c r="E264" s="32" t="s">
        <v>51</v>
      </c>
      <c r="F264" s="135"/>
      <c r="H264" s="136" t="s">
        <v>233</v>
      </c>
    </row>
    <row r="265" spans="1:8" x14ac:dyDescent="0.3">
      <c r="A265" s="46"/>
      <c r="E265" s="32"/>
      <c r="F265" s="135"/>
      <c r="H265" s="136"/>
    </row>
    <row r="266" spans="1:8" x14ac:dyDescent="0.3">
      <c r="A266" s="46" t="s">
        <v>209</v>
      </c>
      <c r="E266" s="32"/>
      <c r="F266" s="135"/>
      <c r="H266" s="136"/>
    </row>
    <row r="267" spans="1:8" x14ac:dyDescent="0.3">
      <c r="A267" s="46" t="s">
        <v>210</v>
      </c>
      <c r="E267" s="32" t="s">
        <v>51</v>
      </c>
      <c r="F267" s="135"/>
      <c r="H267" s="136" t="s">
        <v>233</v>
      </c>
    </row>
    <row r="268" spans="1:8" x14ac:dyDescent="0.3">
      <c r="A268" s="46"/>
      <c r="E268" s="32"/>
      <c r="F268" s="135"/>
      <c r="H268" s="136"/>
    </row>
    <row r="269" spans="1:8" x14ac:dyDescent="0.3">
      <c r="A269" s="46" t="s">
        <v>211</v>
      </c>
      <c r="F269" s="135"/>
      <c r="H269" s="118"/>
    </row>
    <row r="270" spans="1:8" x14ac:dyDescent="0.3">
      <c r="A270" s="46" t="s">
        <v>212</v>
      </c>
      <c r="E270" s="32" t="s">
        <v>51</v>
      </c>
      <c r="F270" s="135"/>
      <c r="H270" s="136" t="s">
        <v>233</v>
      </c>
    </row>
    <row r="272" spans="1:8" x14ac:dyDescent="0.3">
      <c r="A272" s="46" t="s">
        <v>213</v>
      </c>
    </row>
    <row r="273" spans="1:1" ht="15.5" x14ac:dyDescent="0.3">
      <c r="A273" s="137" t="s">
        <v>214</v>
      </c>
    </row>
    <row r="274" spans="1:1" x14ac:dyDescent="0.3">
      <c r="A274" s="46" t="s">
        <v>215</v>
      </c>
    </row>
    <row r="275" spans="1:1" x14ac:dyDescent="0.3">
      <c r="A275" s="46" t="s">
        <v>216</v>
      </c>
    </row>
    <row r="276" spans="1:1" x14ac:dyDescent="0.3">
      <c r="A276" s="46" t="s">
        <v>217</v>
      </c>
    </row>
    <row r="277" spans="1:1" x14ac:dyDescent="0.3">
      <c r="A277" s="46" t="s">
        <v>218</v>
      </c>
    </row>
    <row r="278" spans="1:1" x14ac:dyDescent="0.3">
      <c r="A278" s="46"/>
    </row>
    <row r="279" spans="1:1" x14ac:dyDescent="0.3">
      <c r="A279" s="46" t="s">
        <v>219</v>
      </c>
    </row>
    <row r="280" spans="1:1" x14ac:dyDescent="0.3">
      <c r="A280" s="46" t="s">
        <v>220</v>
      </c>
    </row>
    <row r="281" spans="1:1" x14ac:dyDescent="0.3">
      <c r="A281" s="46" t="s">
        <v>221</v>
      </c>
    </row>
    <row r="282" spans="1:1" x14ac:dyDescent="0.3">
      <c r="A282" s="46" t="s">
        <v>222</v>
      </c>
    </row>
    <row r="283" spans="1:1" x14ac:dyDescent="0.3">
      <c r="A283" s="46"/>
    </row>
    <row r="284" spans="1:1" x14ac:dyDescent="0.3">
      <c r="A284" s="46" t="s">
        <v>223</v>
      </c>
    </row>
    <row r="285" spans="1:1" x14ac:dyDescent="0.3">
      <c r="A285" s="46" t="s">
        <v>224</v>
      </c>
    </row>
    <row r="286" spans="1:1" x14ac:dyDescent="0.3">
      <c r="A286" s="46" t="s">
        <v>225</v>
      </c>
    </row>
    <row r="287" spans="1:1" x14ac:dyDescent="0.3">
      <c r="A287" s="46"/>
    </row>
    <row r="288" spans="1:1" x14ac:dyDescent="0.3">
      <c r="A288" s="46" t="s">
        <v>226</v>
      </c>
    </row>
    <row r="289" spans="1:1" x14ac:dyDescent="0.3">
      <c r="A289" s="46" t="s">
        <v>227</v>
      </c>
    </row>
    <row r="290" spans="1:1" x14ac:dyDescent="0.3">
      <c r="A290" s="46" t="s">
        <v>228</v>
      </c>
    </row>
    <row r="291" spans="1:1" x14ac:dyDescent="0.3">
      <c r="A291" s="46" t="s">
        <v>229</v>
      </c>
    </row>
    <row r="292" spans="1:1" x14ac:dyDescent="0.3">
      <c r="A292" s="46"/>
    </row>
    <row r="293" spans="1:1" x14ac:dyDescent="0.3">
      <c r="A293" s="46" t="s">
        <v>230</v>
      </c>
    </row>
    <row r="294" spans="1:1" x14ac:dyDescent="0.3">
      <c r="A294" s="46" t="s">
        <v>231</v>
      </c>
    </row>
    <row r="295" spans="1:1" x14ac:dyDescent="0.3">
      <c r="A295" s="46"/>
    </row>
  </sheetData>
  <pageMargins left="0.7" right="0.7" top="0.75" bottom="0.75" header="0.3" footer="0.3"/>
  <pageSetup scale="43" fitToHeight="0" orientation="portrait" r:id="rId1"/>
  <headerFooter>
    <oddHeader xml:space="preserve">&amp;C&amp;"Times New Roman,Regular"NISSAN AUTO LEASE TRUST 2019-A
Servicer Report
</oddHeader>
  </headerFooter>
  <rowBreaks count="2" manualBreakCount="2">
    <brk id="99" max="16383" man="1"/>
    <brk id="1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Dec19</vt:lpstr>
      <vt:lpstr>Nov19</vt:lpstr>
      <vt:lpstr>Oct19</vt:lpstr>
      <vt:lpstr>Sep19</vt:lpstr>
      <vt:lpstr>Aug19</vt:lpstr>
      <vt:lpstr>Jul19</vt:lpstr>
      <vt:lpstr>Jun19</vt:lpstr>
      <vt:lpstr>May19</vt:lpstr>
      <vt:lpstr>Apr19</vt:lpstr>
      <vt:lpstr>'Aug19'!Print_Area</vt:lpstr>
      <vt:lpstr>'Dec19'!Print_Area</vt:lpstr>
      <vt:lpstr>'Jul19'!Print_Area</vt:lpstr>
      <vt:lpstr>'Jun19'!Print_Area</vt:lpstr>
      <vt:lpstr>'May19'!Print_Area</vt:lpstr>
      <vt:lpstr>'Nov19'!Print_Area</vt:lpstr>
      <vt:lpstr>'Oct19'!Print_Area</vt:lpstr>
      <vt:lpstr>'Sep19'!Print_Area</vt:lpstr>
    </vt:vector>
  </TitlesOfParts>
  <Company>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Taheri, Kassra</dc:creator>
  <cp:lastModifiedBy>Wang, Yu</cp:lastModifiedBy>
  <dcterms:created xsi:type="dcterms:W3CDTF">2019-05-09T21:37:32Z</dcterms:created>
  <dcterms:modified xsi:type="dcterms:W3CDTF">2020-08-11T18:27:19Z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