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Dec21" sheetId="13" r:id="rId1"/>
    <sheet name="Nov21" sheetId="12" r:id="rId2"/>
    <sheet name="Oct21" sheetId="11" r:id="rId3"/>
    <sheet name="Sep21" sheetId="10" r:id="rId4"/>
    <sheet name="Aug21" sheetId="9" r:id="rId5"/>
    <sheet name="Jul21" sheetId="8" r:id="rId6"/>
    <sheet name="Jun21" sheetId="7" r:id="rId7"/>
    <sheet name="May21" sheetId="6" r:id="rId8"/>
    <sheet name="Apr21" sheetId="5" r:id="rId9"/>
    <sheet name="Mar21" sheetId="4" r:id="rId10"/>
    <sheet name="Feb21" sheetId="3" r:id="rId11"/>
    <sheet name="Jan21" sheetId="2" r:id="rId12"/>
  </sheets>
  <externalReferences>
    <externalReference r:id="rId13"/>
    <externalReference r:id="rId14"/>
    <externalReference r:id="rId15"/>
  </externalReferences>
  <definedNames>
    <definedName name="AllocationPercentage" localSheetId="8">#REF!</definedName>
    <definedName name="AllocationPercentage" localSheetId="0">#REF!</definedName>
    <definedName name="AllocationPercentage" localSheetId="10">#REF!</definedName>
    <definedName name="AllocationPercentage" localSheetId="5">#REF!</definedName>
    <definedName name="AllocationPercentage" localSheetId="9">#REF!</definedName>
    <definedName name="AllocationPercentage" localSheetId="7">#REF!</definedName>
    <definedName name="AllocationPercentage" localSheetId="1">#REF!</definedName>
    <definedName name="AllocationPercentage" localSheetId="3">#REF!</definedName>
    <definedName name="AllocationPercentage">#REF!</definedName>
    <definedName name="depositorpercentage" localSheetId="10">#REF!</definedName>
    <definedName name="depositorpercentage" localSheetId="9">#REF!</definedName>
    <definedName name="depositorpercentage" localSheetId="3">#REF!</definedName>
    <definedName name="depositorpercentage">#REF!</definedName>
    <definedName name="Officer" localSheetId="10">#REF!</definedName>
    <definedName name="Officer" localSheetId="9">#REF!</definedName>
    <definedName name="Officer" localSheetId="3">#REF!</definedName>
    <definedName name="Officer">#REF!</definedName>
    <definedName name="prinatRAP" localSheetId="10">#REF!</definedName>
    <definedName name="prinatRAP" localSheetId="9">#REF!</definedName>
    <definedName name="prinatRAP">#REF!</definedName>
    <definedName name="_xlnm.Print_Area" localSheetId="8">'Apr21'!$A$1:$I$268</definedName>
    <definedName name="_xlnm.Print_Area" localSheetId="4">'Aug21'!$A$1:$I$268</definedName>
    <definedName name="_xlnm.Print_Area" localSheetId="0">'Dec21'!$A$1:$I$265</definedName>
    <definedName name="_xlnm.Print_Area" localSheetId="10">'Feb21'!$A$1:$I$268</definedName>
    <definedName name="_xlnm.Print_Area" localSheetId="11">'Jan21'!$A$1:$I$268</definedName>
    <definedName name="_xlnm.Print_Area" localSheetId="5">'Jul21'!$A$1:$I$268</definedName>
    <definedName name="_xlnm.Print_Area" localSheetId="6">'Jun21'!$A$1:$I$268</definedName>
    <definedName name="_xlnm.Print_Area" localSheetId="9">'Mar21'!$A$1:$I$268</definedName>
    <definedName name="_xlnm.Print_Area" localSheetId="7">'May21'!$A$1:$I$268</definedName>
    <definedName name="_xlnm.Print_Area" localSheetId="1">'Nov21'!$A$1:$I$268</definedName>
    <definedName name="_xlnm.Print_Area" localSheetId="2">'Oct21'!$A$1:$I$268</definedName>
    <definedName name="_xlnm.Print_Area" localSheetId="3">'Sep21'!$A$1:$I$268</definedName>
    <definedName name="test" localSheetId="8">#REF!</definedName>
    <definedName name="test" localSheetId="4">#REF!</definedName>
    <definedName name="test" localSheetId="0">#REF!</definedName>
    <definedName name="test" localSheetId="10">#REF!</definedName>
    <definedName name="test" localSheetId="5">#REF!</definedName>
    <definedName name="test" localSheetId="6">#REF!</definedName>
    <definedName name="test" localSheetId="9">#REF!</definedName>
    <definedName name="test" localSheetId="7">#REF!</definedName>
    <definedName name="test" localSheetId="1">#REF!</definedName>
    <definedName name="test" localSheetId="2">#REF!</definedName>
    <definedName name="test" localSheetId="3">#REF!</definedName>
    <definedName name="test">#REF!</definedName>
    <definedName name="Title" localSheetId="8">#REF!</definedName>
    <definedName name="Title" localSheetId="4">#REF!</definedName>
    <definedName name="Title" localSheetId="0">#REF!</definedName>
    <definedName name="Title" localSheetId="10">#REF!</definedName>
    <definedName name="Title" localSheetId="5">#REF!</definedName>
    <definedName name="Title" localSheetId="6">#REF!</definedName>
    <definedName name="Title" localSheetId="9">#REF!</definedName>
    <definedName name="Title" localSheetId="7">#REF!</definedName>
    <definedName name="Title" localSheetId="1">#REF!</definedName>
    <definedName name="Title" localSheetId="2">#REF!</definedName>
    <definedName name="Title" localSheetId="3">#REF!</definedName>
    <definedName name="Title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1" i="10" l="1"/>
  <c r="G226" i="10"/>
  <c r="H215" i="10"/>
  <c r="G215" i="10"/>
  <c r="G203" i="10"/>
  <c r="H184" i="10"/>
  <c r="H187" i="10" s="1"/>
  <c r="H189" i="10" s="1"/>
  <c r="H158" i="10"/>
  <c r="H162" i="10" s="1"/>
  <c r="H152" i="10"/>
  <c r="H139" i="10"/>
  <c r="H131" i="10"/>
  <c r="H123" i="10"/>
  <c r="H115" i="10"/>
  <c r="H107" i="10"/>
  <c r="H97" i="10"/>
  <c r="H98" i="10"/>
  <c r="H89" i="10"/>
  <c r="G82" i="10"/>
  <c r="G77" i="10"/>
  <c r="G201" i="10"/>
  <c r="E77" i="10"/>
  <c r="H218" i="10"/>
  <c r="G65" i="10"/>
  <c r="F65" i="10"/>
  <c r="H65" i="10"/>
  <c r="E65" i="10"/>
  <c r="H41" i="10"/>
  <c r="H34" i="10"/>
  <c r="E26" i="10"/>
  <c r="D26" i="10"/>
  <c r="E25" i="10"/>
  <c r="D25" i="10"/>
  <c r="E24" i="10"/>
  <c r="D24" i="10"/>
  <c r="D23" i="10"/>
  <c r="E22" i="10"/>
  <c r="D22" i="10"/>
  <c r="C27" i="10"/>
  <c r="D21" i="10"/>
  <c r="F17" i="10"/>
  <c r="F16" i="10"/>
  <c r="F15" i="10"/>
  <c r="F14" i="10"/>
  <c r="E11" i="10"/>
  <c r="F13" i="10"/>
  <c r="F12" i="10"/>
  <c r="C11" i="10"/>
  <c r="C10" i="10" s="1"/>
  <c r="G208" i="10" s="1"/>
  <c r="D11" i="10"/>
  <c r="D10" i="10"/>
  <c r="E10" i="10" l="1"/>
  <c r="F10" i="10" s="1"/>
  <c r="F11" i="10"/>
  <c r="B27" i="10"/>
  <c r="E23" i="10"/>
  <c r="D77" i="10"/>
  <c r="E21" i="10"/>
  <c r="H52" i="10"/>
  <c r="H171" i="10"/>
  <c r="G218" i="10"/>
</calcChain>
</file>

<file path=xl/sharedStrings.xml><?xml version="1.0" encoding="utf-8"?>
<sst xmlns="http://schemas.openxmlformats.org/spreadsheetml/2006/main" count="3061" uniqueCount="221">
  <si>
    <t>Collection Period Start</t>
  </si>
  <si>
    <t>Distribution Date</t>
  </si>
  <si>
    <t>Collection Period End</t>
  </si>
  <si>
    <t>30/360 Days</t>
  </si>
  <si>
    <t>Beg. of Interest Period</t>
  </si>
  <si>
    <t>Actual/360 Days</t>
  </si>
  <si>
    <t>End of Interest Period</t>
  </si>
  <si>
    <t>SUMMARY</t>
  </si>
  <si>
    <t>Coupon Rate</t>
  </si>
  <si>
    <t>Initial Balance</t>
  </si>
  <si>
    <t>Beginning Balance</t>
  </si>
  <si>
    <t>Ending Balance</t>
  </si>
  <si>
    <t>Pool Factor</t>
  </si>
  <si>
    <t>Total Portfolio</t>
  </si>
  <si>
    <t>Total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</si>
  <si>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</si>
  <si>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</si>
  <si>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</si>
  <si>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</si>
  <si>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</si>
  <si>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</si>
  <si>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 Due</t>
  </si>
  <si>
    <t>Interest Payment</t>
  </si>
  <si>
    <t>Principal per $1000 Face Amount</t>
  </si>
  <si>
    <t>Interest per $1000 Face Amount</t>
  </si>
  <si>
    <t>I. COLLECTIONS</t>
  </si>
  <si>
    <t>Lease Payments: ( Lease SUBI)</t>
  </si>
  <si>
    <t>Monthly Principal</t>
  </si>
  <si>
    <t>Monthly Interest</t>
  </si>
  <si>
    <t>Total Monthly Payments</t>
  </si>
  <si>
    <t>Interest Rate Cap Payments</t>
  </si>
  <si>
    <t>Advances:</t>
  </si>
  <si>
    <t>Aggregate Monthly Payment Advances</t>
  </si>
  <si>
    <t>Aggregate Sales Proceeds Advance</t>
  </si>
  <si>
    <t>Total Advances</t>
  </si>
  <si>
    <t>Vehicle Disposition Proceeds:</t>
  </si>
  <si>
    <t>Repurchase Payments</t>
  </si>
  <si>
    <t>Recoveries</t>
  </si>
  <si>
    <t>Net Liquidation Proceeds (includes Reallocation Payments and Net Auction Proceeds)</t>
  </si>
  <si>
    <t>Excess Wear and Tear and Excess Mileage</t>
  </si>
  <si>
    <t>Remaining Payoffs</t>
  </si>
  <si>
    <t>Net Insurance Proceeds</t>
  </si>
  <si>
    <t>Residual Value Surplus</t>
  </si>
  <si>
    <t>Total Collections</t>
  </si>
  <si>
    <t>Reallocation Payments and</t>
  </si>
  <si>
    <r>
      <t xml:space="preserve">Vehicle Disposition Activity for the current month - Terminated and Sold (included in </t>
    </r>
    <r>
      <rPr>
        <i/>
        <sz val="11"/>
        <rFont val="Times New Roman"/>
        <family val="1"/>
      </rPr>
      <t>Vehicle Disposition Proceeds</t>
    </r>
    <r>
      <rPr>
        <sz val="11"/>
        <rFont val="Times New Roman"/>
        <family val="1"/>
      </rPr>
      <t>)</t>
    </r>
  </si>
  <si>
    <t>Net Auction Proceeds</t>
  </si>
  <si>
    <t>Net Insurance Sales</t>
  </si>
  <si>
    <t>Lease Payoffs</t>
  </si>
  <si>
    <t>Count</t>
  </si>
  <si>
    <t>Early Termination</t>
  </si>
  <si>
    <t xml:space="preserve"> </t>
  </si>
  <si>
    <t>Involuntary Repossession</t>
  </si>
  <si>
    <t>Voluntary Repossession</t>
  </si>
  <si>
    <t>Full Termination</t>
  </si>
  <si>
    <t>Bankruptcty</t>
  </si>
  <si>
    <t>Insurance Payoff</t>
  </si>
  <si>
    <t>Customer Payoff</t>
  </si>
  <si>
    <t>Grounding Dealer Payoff</t>
  </si>
  <si>
    <t>Dealer Purchase</t>
  </si>
  <si>
    <t>Total</t>
  </si>
  <si>
    <t>II. COLLATERAL POOL BALANCE DATA</t>
  </si>
  <si>
    <t>Number</t>
  </si>
  <si>
    <t>Book Amount</t>
  </si>
  <si>
    <t>Discount Rate</t>
  </si>
  <si>
    <t>Securitization Value</t>
  </si>
  <si>
    <t>Pool  Balance - Beginning of Period</t>
  </si>
  <si>
    <t>Total Depreciation Received</t>
  </si>
  <si>
    <t>Principal Amount of Gross Losses</t>
  </si>
  <si>
    <t>Repurchase / Reallocation</t>
  </si>
  <si>
    <t>Early Terminations</t>
  </si>
  <si>
    <t>Scheduled Terminations</t>
  </si>
  <si>
    <t>Pool  Balance - End of Period</t>
  </si>
  <si>
    <t>Remaining Pool Balance</t>
  </si>
  <si>
    <t>Lease Payment</t>
  </si>
  <si>
    <t>Residual Value</t>
  </si>
  <si>
    <t>III. DISTRIBUTIONS</t>
  </si>
  <si>
    <t>Reserve Amounts Available for Distribution</t>
  </si>
  <si>
    <t>Total Available for Distribution</t>
  </si>
  <si>
    <t>1. Amounts due Indenture Trustee as Compensation or Indemnity</t>
  </si>
  <si>
    <t>2. Reimbursement of Payment Advance</t>
  </si>
  <si>
    <t xml:space="preserve">   3. Reimbursement of Sales Proceeds Advance</t>
  </si>
  <si>
    <t>4. Servicing Fee:</t>
  </si>
  <si>
    <t>Servicing Fee Due</t>
  </si>
  <si>
    <t>Servicing Fee Paid</t>
  </si>
  <si>
    <t>Servicing Fee Shortfall</t>
  </si>
  <si>
    <t>Total Trustee, Advances and Servicing Fee Paid</t>
  </si>
  <si>
    <t>5. Interest:</t>
  </si>
  <si>
    <t>Class A-1 Notes Monthly Interest</t>
  </si>
  <si>
    <t>Class A-1 Notes Interest Carryover Shortfall</t>
  </si>
  <si>
    <t>Class A-1 Notes Interest on Interest Carryover Shortfall</t>
  </si>
  <si>
    <t>Class A-1 Notes Monthly Available Interest Distribution Amount</t>
  </si>
  <si>
    <t>Class A-1 Notes Monthly Interest Paid</t>
  </si>
  <si>
    <t>Chg in Class A-1 Notes Int.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</si>
  <si>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</si>
  <si>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</si>
  <si>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</si>
  <si>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Available Interest Distribution Amount</t>
  </si>
  <si>
    <t>Class A-2a Notes Monthly Interest Paid</t>
  </si>
  <si>
    <t>Chg in Class A-2a Notes Int.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</si>
  <si>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</si>
  <si>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</si>
  <si>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</si>
  <si>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Available Interest Distribution Amount</t>
  </si>
  <si>
    <t>Class A-2b Notes Monthly Interest Paid</t>
  </si>
  <si>
    <t>Chg in Class A-2b Notes Int.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</si>
  <si>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</si>
  <si>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</si>
  <si>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</si>
  <si>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Available Interest Distribution Amount</t>
  </si>
  <si>
    <t>Class A-3 Notes Monthly Interest Paid</t>
  </si>
  <si>
    <t>Chg in Class A-3 Notes Int. Carryover Shortfall</t>
  </si>
  <si>
    <t>Class A-4 Monthly Interest</t>
  </si>
  <si>
    <t>Class A-4 Notes Interest Carryover Shortfall</t>
  </si>
  <si>
    <t>Class A-4 Notes Interest on Interest Carryover Shortfall</t>
  </si>
  <si>
    <t>Class A-4 Notes Monthly Available Interest Distribution Amount</t>
  </si>
  <si>
    <t>Class A-4 Notes Monthly Interest Paid</t>
  </si>
  <si>
    <t>Chg in Class A-4 Notes Int. Carryover Shortfall</t>
  </si>
  <si>
    <t>Certificate Monthly Interest</t>
  </si>
  <si>
    <t>Certificate Interest Carryover Shortfall</t>
  </si>
  <si>
    <t>Certificate Interest on Interest Carryover Shortfall</t>
  </si>
  <si>
    <t>Certificate Monthly Available Interest Distribution Amount</t>
  </si>
  <si>
    <t>Certificate Monthly Interest Paid</t>
  </si>
  <si>
    <t>Chg in Certificate Int. Carryover Shortfall</t>
  </si>
  <si>
    <t>Total Note and Certificate Monthly Interest</t>
  </si>
  <si>
    <t>Total Note and Certificate Monthly Interest Due</t>
  </si>
  <si>
    <t>Total Note and Certificate Monthly Interest Paid</t>
  </si>
  <si>
    <t>Total Note and Certificate Interest Carryover Shortfall</t>
  </si>
  <si>
    <t>Chg in Total Note and Certificate Int. Carryover Shortfall</t>
  </si>
  <si>
    <t>Total Available for Principal Distribution</t>
  </si>
  <si>
    <t>6.  Total Monthly Principal Paid on the Notes</t>
  </si>
  <si>
    <t xml:space="preserve"> Total Monthly Principal Paid on the Class A Notes</t>
  </si>
  <si>
    <t>Total Class A Noteholders' Principal Carryover Shortfall</t>
  </si>
  <si>
    <t>Total Class A Noteholders' Principal Distributable Amount</t>
  </si>
  <si>
    <t>Chg in Total Class A Noteholders' Principal Carryover Shortfall</t>
  </si>
  <si>
    <t>7. Total Monthly Principal Paid on the Certificates</t>
  </si>
  <si>
    <t>Total Certificateholders' Principal Carryover Shortfall</t>
  </si>
  <si>
    <t>Total Certificateholders' Principal Distributable Amount</t>
  </si>
  <si>
    <t>Chg in Total Certificateholders' Principal Carryover Shortfall</t>
  </si>
  <si>
    <t>Remaining Available Collections</t>
  </si>
  <si>
    <t>IV. RESERVE ACCOUNT</t>
  </si>
  <si>
    <t>Initial Reserve Account Amount</t>
  </si>
  <si>
    <t>Required Reserve Account Amount</t>
  </si>
  <si>
    <t>Beginning Reserve Account Balance</t>
  </si>
  <si>
    <t>Additional Cash Infusion</t>
  </si>
  <si>
    <t>Reinvestment Income for the Period</t>
  </si>
  <si>
    <t>Reserve Fund Available for Distribution</t>
  </si>
  <si>
    <t>Reserve Fund Draw Amount</t>
  </si>
  <si>
    <t>Deposit of Remaining Available Collections</t>
  </si>
  <si>
    <t>Gross Reserve Account Balance</t>
  </si>
  <si>
    <t>Remaining Available Collections Released to Seller</t>
  </si>
  <si>
    <t>Total Ending Reserve Account Balance</t>
  </si>
  <si>
    <t>V. POOL STATISTICS</t>
  </si>
  <si>
    <t>Weighted Average Remaining Maturity</t>
  </si>
  <si>
    <r>
      <t>Monthly Prepayment Speed</t>
    </r>
    <r>
      <rPr>
        <vertAlign val="superscript"/>
        <sz val="11"/>
        <rFont val="Times New Roman"/>
        <family val="1"/>
      </rPr>
      <t xml:space="preserve"> </t>
    </r>
  </si>
  <si>
    <r>
      <t>Lifetime Prepayment Speed</t>
    </r>
    <r>
      <rPr>
        <vertAlign val="superscript"/>
        <sz val="11"/>
        <rFont val="Times New Roman"/>
        <family val="1"/>
      </rPr>
      <t xml:space="preserve"> </t>
    </r>
  </si>
  <si>
    <t>$</t>
  </si>
  <si>
    <t>units</t>
  </si>
  <si>
    <t>Recoveries of Defaulted and Casualty Receivables</t>
  </si>
  <si>
    <t>Securitization Value of Defaulted Receivables and Casualty Receivables</t>
  </si>
  <si>
    <t>Aggregate Defaulted and Casualty Gain (Loss)</t>
  </si>
  <si>
    <t>Pool Balance at Beginning of Collection Period</t>
  </si>
  <si>
    <t>Net Loss Ratio</t>
  </si>
  <si>
    <t xml:space="preserve">  Current Collection Period</t>
  </si>
  <si>
    <t xml:space="preserve">  Preceding Collection Period</t>
  </si>
  <si>
    <t xml:space="preserve">  Second Preceding Collection Period</t>
  </si>
  <si>
    <t xml:space="preserve">  Third Preceding Collection Period</t>
  </si>
  <si>
    <t xml:space="preserve">  Cumulative Net Losses for all Periods</t>
  </si>
  <si>
    <t>Delinquent Receivables:</t>
  </si>
  <si>
    <t>% of BOP Pool Balance</t>
  </si>
  <si>
    <t>Amount</t>
  </si>
  <si>
    <t>31-60 Days Delinquent</t>
  </si>
  <si>
    <t>61-90 Days Delinquent</t>
  </si>
  <si>
    <t>91-120 Days Delinquent</t>
  </si>
  <si>
    <t>More than 120 Days</t>
  </si>
  <si>
    <t>Total Delinquent Receivables:</t>
  </si>
  <si>
    <t xml:space="preserve">61+ Days Delinquencies as Percentage of Receivables </t>
  </si>
  <si>
    <t>60 Day Delinquent Receivables</t>
  </si>
  <si>
    <t>Delinquency Percentage</t>
  </si>
  <si>
    <t>Delinquency Trigger</t>
  </si>
  <si>
    <t>Does the Delinquency Percentage exceed the Delinquency Trigger?</t>
  </si>
  <si>
    <t>Aggregate Sales Performance of Auctioned Vehicles</t>
  </si>
  <si>
    <t xml:space="preserve">  Sales Proceeds</t>
  </si>
  <si>
    <t xml:space="preserve">  Securitization Value</t>
  </si>
  <si>
    <t>Aggregate Residual Value Surplus (Loss)</t>
  </si>
  <si>
    <t>Cumulative Sales Performance of Auctioned Vehicles</t>
  </si>
  <si>
    <t xml:space="preserve">  Cumulative Sales Proceeds</t>
  </si>
  <si>
    <t xml:space="preserve">  Cumulative Securitization Value</t>
  </si>
  <si>
    <t>Cumulative Residual Value Surplus (Loss)</t>
  </si>
  <si>
    <t>Book Amount of Extensions</t>
  </si>
  <si>
    <t>Number of Extensions</t>
  </si>
  <si>
    <t>VI. RECONCILIATION OF ADVANCES</t>
  </si>
  <si>
    <t>Beginning Balance of Residual Advance</t>
  </si>
  <si>
    <t>Reimbursement of Outstanding Advance</t>
  </si>
  <si>
    <t>Additional Advances for current period</t>
  </si>
  <si>
    <t>Ending Balance of Residual Advance</t>
  </si>
  <si>
    <t>Beginning Balance of Payment Advance</t>
  </si>
  <si>
    <t>Reimbursement of Outstanding Payment Advance</t>
  </si>
  <si>
    <t>Additional Payment Advances for current period</t>
  </si>
  <si>
    <t>Ending Balance of Payment Advance</t>
  </si>
  <si>
    <t>VII. STATEMENTS TO NOTEHOLDERS</t>
  </si>
  <si>
    <t>1. Has there been any material change in practices with respect to charge-</t>
  </si>
  <si>
    <t>offs, collection and management of delinquent Leases,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</si>
  <si>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</si>
  <si>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</si>
  <si>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modifications, extensions or waivers to </t>
  </si>
  <si>
    <t>Lease terms, fees, penalties or payments during the Collection Period?</t>
  </si>
  <si>
    <t xml:space="preserve">3. Has there been any new issuance of notes or other securities backed by the </t>
  </si>
  <si>
    <t>SUBI Assets?</t>
  </si>
  <si>
    <t>4. Has there been any material additions, removals or substitutions of</t>
  </si>
  <si>
    <t>SUBI Assets, or repurchases of SUBI Assets?</t>
  </si>
  <si>
    <t xml:space="preserve">5. Has there been any material change in the underwriting, origination or acquisition </t>
  </si>
  <si>
    <t>of Leases?</t>
  </si>
  <si>
    <t>No</t>
  </si>
  <si>
    <t>NO</t>
  </si>
  <si>
    <t xml:space="preserve">2. Have there been any material breaches of representations, warranties </t>
  </si>
  <si>
    <t>or covenants contained in the Leases?</t>
  </si>
  <si>
    <t xml:space="preserve">3. Have there been any material breaches of representations, warranties </t>
  </si>
  <si>
    <t xml:space="preserve">4. Has there been any new issuance of notes or other securities backed by the </t>
  </si>
  <si>
    <t>5. Has there been any material additions, removals or substitutions of</t>
  </si>
  <si>
    <t xml:space="preserve">6. Has there been any material change in the underwriting, origination or acquisition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</si>
</sst>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$&quot;#,##0_);[Red]\(&quot;$&quot;#,##0\)"/>
    <numFmt numFmtId="43" formatCode="_(* #,##0.00_);_(* \(#,##0.00\);_(* &quot;-&quot;??_);_(@_)"/>
    <numFmt numFmtId="164" formatCode="General_)"/>
    <numFmt numFmtId="165" formatCode="0.000%"/>
    <numFmt numFmtId="166" formatCode="#,##0.0000000_);\(#,##0.0000000\)"/>
    <numFmt numFmtId="167" formatCode="0.000000%"/>
    <numFmt numFmtId="168" formatCode="_(* #,##0_);_(* \(#,##0\);_(* &quot;-&quot;??_);_(@_)"/>
    <numFmt numFmtId="169" formatCode="0.00000%"/>
    <numFmt numFmtId="170" formatCode="0.0000%"/>
  </numFmts>
  <fonts count="18" x14ac:knownFonts="1">
    <font>
      <sz val="11"/>
      <color theme="1"/>
      <name val="Calibri"/>
      <family val="2"/>
      <scheme val="minor"/>
    </font>
    <font>
      <sz val="11"/>
      <color indexed="17"/>
      <name val="Times New Roman"/>
      <family val="1"/>
    </font>
    <font>
      <b/>
      <sz val="11"/>
      <color indexed="17"/>
      <name val="Times New Roman"/>
      <family val="1"/>
    </font>
    <font>
      <sz val="11"/>
      <name val="Times New Roman"/>
      <family val="1"/>
    </font>
    <font>
      <sz val="11"/>
      <color rgb="FF0000FF"/>
      <name val="Times New Roman"/>
      <family val="1"/>
    </font>
    <font>
      <u/>
      <sz val="11"/>
      <name val="Times New Roman"/>
      <family val="1"/>
    </font>
    <font>
      <sz val="10"/>
      <name val="Arial"/>
      <family val="2"/>
    </font>
    <font>
      <sz val="11"/>
      <color rgb="FF006600"/>
      <name val="Times New Roman"/>
      <family val="1"/>
    </font>
    <font>
      <sz val="11"/>
      <color rgb="FFFF0000"/>
      <name val="Times New Roman"/>
      <family val="1"/>
    </font>
    <font>
      <i/>
      <sz val="11"/>
      <name val="Times New Roman"/>
      <family val="1"/>
    </font>
    <font>
      <sz val="11"/>
      <color indexed="8"/>
      <name val="Calibri"/>
      <family val="2"/>
    </font>
    <font>
      <sz val="11"/>
      <color indexed="12"/>
      <name val="Times New Roman"/>
      <family val="1"/>
    </font>
    <font>
      <sz val="10"/>
      <name val="Times New Roman"/>
      <family val="1"/>
    </font>
    <font>
      <u/>
      <sz val="10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name val="Times New Roman"/>
      <family val="1"/>
    </font>
    <font>
      <sz val="10"/>
      <color indexed="17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6" fillId="0" borderId="0"/>
    <xf numFmtId="43" fontId="10" fillId="0" borderId="0" applyFont="0" applyFill="0" applyBorder="0" applyAlignment="0" applyProtection="0"/>
  </cellStyleXfs>
  <cellXfs count="139">
    <xf numFmtId="0" fontId="0" fillId="0" borderId="0" xfId="0"/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/>
    <xf numFmtId="6" fontId="2" fillId="0" borderId="0" xfId="0" quotePrefix="1" applyNumberFormat="1" applyFont="1" applyFill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left"/>
      <protection locked="0"/>
    </xf>
    <xf numFmtId="15" fontId="4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15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15" fontId="1" fillId="0" borderId="0" xfId="0" applyNumberFormat="1" applyFont="1" applyFill="1" applyBorder="1" applyAlignment="1">
      <alignment horizontal="left"/>
    </xf>
    <xf numFmtId="2" fontId="1" fillId="0" borderId="0" xfId="0" applyNumberFormat="1" applyFont="1" applyFill="1" applyBorder="1" applyAlignment="1"/>
    <xf numFmtId="0" fontId="3" fillId="0" borderId="0" xfId="0" applyFont="1" applyFill="1" applyAlignment="1"/>
    <xf numFmtId="0" fontId="5" fillId="0" borderId="0" xfId="0" applyFont="1" applyFill="1" applyBorder="1" applyAlignment="1">
      <alignment horizontal="center"/>
    </xf>
    <xf numFmtId="165" fontId="3" fillId="0" borderId="0" xfId="0" applyNumberFormat="1" applyFont="1" applyFill="1" applyBorder="1" applyAlignment="1"/>
    <xf numFmtId="39" fontId="3" fillId="0" borderId="0" xfId="1" applyNumberFormat="1" applyFont="1" applyFill="1" applyBorder="1" applyAlignment="1"/>
    <xf numFmtId="39" fontId="7" fillId="0" borderId="0" xfId="1" applyNumberFormat="1" applyFont="1" applyFill="1" applyBorder="1" applyAlignment="1"/>
    <xf numFmtId="166" fontId="3" fillId="0" borderId="0" xfId="1" applyNumberFormat="1" applyFont="1" applyFill="1" applyBorder="1" applyAlignment="1">
      <alignment horizontal="center"/>
    </xf>
    <xf numFmtId="39" fontId="1" fillId="0" borderId="0" xfId="0" applyNumberFormat="1" applyFont="1" applyFill="1" applyAlignment="1"/>
    <xf numFmtId="0" fontId="8" fillId="0" borderId="0" xfId="0" applyFont="1" applyFill="1"/>
    <xf numFmtId="0" fontId="3" fillId="0" borderId="0" xfId="0" applyFont="1" applyFill="1" applyBorder="1" applyAlignment="1">
      <alignment horizontal="left" indent="1"/>
    </xf>
    <xf numFmtId="167" fontId="3" fillId="0" borderId="0" xfId="0" applyNumberFormat="1" applyFont="1" applyFill="1" applyBorder="1" applyAlignment="1"/>
    <xf numFmtId="167" fontId="4" fillId="0" borderId="0" xfId="0" applyNumberFormat="1" applyFont="1" applyFill="1" applyBorder="1" applyAlignment="1"/>
    <xf numFmtId="165" fontId="1" fillId="0" borderId="0" xfId="0" applyNumberFormat="1" applyFont="1" applyFill="1" applyBorder="1" applyAlignment="1"/>
    <xf numFmtId="39" fontId="1" fillId="0" borderId="0" xfId="1" applyNumberFormat="1" applyFont="1" applyFill="1" applyBorder="1" applyAlignment="1"/>
    <xf numFmtId="0" fontId="3" fillId="0" borderId="1" xfId="0" applyFont="1" applyFill="1" applyBorder="1" applyAlignment="1">
      <alignment horizontal="center" wrapText="1"/>
    </xf>
    <xf numFmtId="0" fontId="1" fillId="0" borderId="0" xfId="1" applyNumberFormat="1" applyFont="1" applyFill="1" applyBorder="1" applyAlignment="1">
      <alignment horizontal="right"/>
    </xf>
    <xf numFmtId="39" fontId="1" fillId="0" borderId="0" xfId="1" applyNumberFormat="1" applyFont="1" applyFill="1" applyBorder="1" applyAlignment="1">
      <alignment horizontal="right"/>
    </xf>
    <xf numFmtId="39" fontId="1" fillId="0" borderId="0" xfId="1" applyNumberFormat="1" applyFont="1" applyFill="1" applyAlignment="1"/>
    <xf numFmtId="0" fontId="1" fillId="0" borderId="0" xfId="0" applyFont="1" applyFill="1" applyAlignment="1">
      <alignment horizontal="right"/>
    </xf>
    <xf numFmtId="0" fontId="9" fillId="0" borderId="0" xfId="0" applyFont="1" applyFill="1" applyAlignment="1">
      <alignment horizontal="left" indent="1"/>
    </xf>
    <xf numFmtId="0" fontId="3" fillId="0" borderId="0" xfId="0" applyFont="1" applyFill="1" applyAlignment="1">
      <alignment horizontal="left" indent="2"/>
    </xf>
    <xf numFmtId="39" fontId="7" fillId="0" borderId="0" xfId="1" applyNumberFormat="1" applyFont="1" applyFill="1" applyAlignment="1">
      <alignment horizontal="right"/>
    </xf>
    <xf numFmtId="39" fontId="1" fillId="0" borderId="0" xfId="2" applyNumberFormat="1" applyFont="1" applyFill="1" applyAlignment="1">
      <alignment horizontal="right"/>
    </xf>
    <xf numFmtId="39" fontId="1" fillId="0" borderId="0" xfId="0" applyNumberFormat="1" applyFont="1" applyFill="1"/>
    <xf numFmtId="39" fontId="7" fillId="0" borderId="1" xfId="1" applyNumberFormat="1" applyFont="1" applyFill="1" applyBorder="1" applyAlignment="1">
      <alignment horizontal="right"/>
    </xf>
    <xf numFmtId="39" fontId="1" fillId="0" borderId="1" xfId="2" applyNumberFormat="1" applyFont="1" applyFill="1" applyBorder="1" applyAlignment="1">
      <alignment horizontal="right"/>
    </xf>
    <xf numFmtId="39" fontId="3" fillId="0" borderId="0" xfId="1" applyNumberFormat="1" applyFont="1" applyFill="1" applyAlignment="1">
      <alignment horizontal="right"/>
    </xf>
    <xf numFmtId="39" fontId="3" fillId="0" borderId="0" xfId="2" applyNumberFormat="1" applyFont="1" applyFill="1" applyAlignment="1">
      <alignment horizontal="right"/>
    </xf>
    <xf numFmtId="39" fontId="1" fillId="0" borderId="0" xfId="1" applyNumberFormat="1" applyFont="1" applyFill="1" applyAlignment="1">
      <alignment horizontal="right"/>
    </xf>
    <xf numFmtId="39" fontId="11" fillId="0" borderId="0" xfId="2" applyNumberFormat="1" applyFont="1" applyFill="1" applyAlignment="1">
      <alignment horizontal="right"/>
    </xf>
    <xf numFmtId="43" fontId="1" fillId="0" borderId="0" xfId="1" applyFont="1" applyFill="1" applyBorder="1" applyAlignment="1"/>
    <xf numFmtId="39" fontId="4" fillId="0" borderId="0" xfId="1" applyNumberFormat="1" applyFont="1" applyFill="1" applyAlignment="1">
      <alignment horizontal="right"/>
    </xf>
    <xf numFmtId="0" fontId="3" fillId="0" borderId="0" xfId="0" applyFont="1" applyFill="1" applyAlignment="1">
      <alignment horizontal="left" indent="1"/>
    </xf>
    <xf numFmtId="43" fontId="1" fillId="0" borderId="0" xfId="0" applyNumberFormat="1" applyFont="1" applyFill="1" applyAlignment="1"/>
    <xf numFmtId="0" fontId="0" fillId="0" borderId="0" xfId="0" applyFill="1"/>
    <xf numFmtId="39" fontId="7" fillId="0" borderId="1" xfId="0" applyNumberFormat="1" applyFont="1" applyFill="1" applyBorder="1" applyAlignment="1">
      <alignment horizontal="right"/>
    </xf>
    <xf numFmtId="39" fontId="1" fillId="0" borderId="1" xfId="0" applyNumberFormat="1" applyFont="1" applyFill="1" applyBorder="1" applyAlignment="1">
      <alignment horizontal="right"/>
    </xf>
    <xf numFmtId="39" fontId="3" fillId="0" borderId="0" xfId="0" applyNumberFormat="1" applyFont="1" applyFill="1" applyAlignment="1">
      <alignment horizontal="right"/>
    </xf>
    <xf numFmtId="39" fontId="1" fillId="0" borderId="0" xfId="0" applyNumberFormat="1" applyFont="1" applyFill="1" applyAlignment="1">
      <alignment horizontal="right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39" fontId="13" fillId="0" borderId="0" xfId="0" applyNumberFormat="1" applyFont="1" applyFill="1" applyAlignment="1">
      <alignment horizontal="center"/>
    </xf>
    <xf numFmtId="43" fontId="4" fillId="0" borderId="0" xfId="1" applyFont="1" applyFill="1" applyAlignment="1"/>
    <xf numFmtId="43" fontId="4" fillId="0" borderId="0" xfId="1" applyFont="1" applyFill="1"/>
    <xf numFmtId="168" fontId="4" fillId="0" borderId="0" xfId="1" applyNumberFormat="1" applyFont="1" applyFill="1" applyAlignment="1">
      <alignment horizontal="right"/>
    </xf>
    <xf numFmtId="43" fontId="1" fillId="0" borderId="0" xfId="0" applyNumberFormat="1" applyFont="1" applyFill="1"/>
    <xf numFmtId="43" fontId="4" fillId="0" borderId="0" xfId="1" applyFont="1" applyFill="1" applyAlignment="1">
      <alignment horizontal="right"/>
    </xf>
    <xf numFmtId="43" fontId="4" fillId="0" borderId="1" xfId="1" applyFont="1" applyFill="1" applyBorder="1" applyAlignment="1"/>
    <xf numFmtId="43" fontId="3" fillId="0" borderId="0" xfId="1" applyFont="1" applyFill="1" applyAlignment="1"/>
    <xf numFmtId="43" fontId="3" fillId="0" borderId="2" xfId="1" applyFont="1" applyFill="1" applyBorder="1" applyAlignment="1"/>
    <xf numFmtId="168" fontId="3" fillId="0" borderId="2" xfId="1" applyNumberFormat="1" applyFont="1" applyFill="1" applyBorder="1" applyAlignment="1">
      <alignment horizontal="left" indent="1"/>
    </xf>
    <xf numFmtId="39" fontId="1" fillId="0" borderId="0" xfId="0" applyNumberFormat="1" applyFont="1" applyFill="1" applyAlignment="1">
      <alignment horizontal="center"/>
    </xf>
    <xf numFmtId="43" fontId="5" fillId="0" borderId="0" xfId="1" applyFont="1" applyFill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center" wrapText="1"/>
    </xf>
    <xf numFmtId="168" fontId="7" fillId="0" borderId="0" xfId="1" applyNumberFormat="1" applyFont="1" applyFill="1"/>
    <xf numFmtId="43" fontId="7" fillId="0" borderId="0" xfId="1" applyFont="1" applyFill="1" applyAlignment="1"/>
    <xf numFmtId="169" fontId="7" fillId="0" borderId="0" xfId="3" applyNumberFormat="1" applyFont="1" applyFill="1" applyAlignment="1"/>
    <xf numFmtId="168" fontId="7" fillId="0" borderId="0" xfId="1" applyNumberFormat="1" applyFont="1" applyFill="1" applyAlignment="1">
      <alignment horizontal="center"/>
    </xf>
    <xf numFmtId="39" fontId="7" fillId="0" borderId="0" xfId="0" applyNumberFormat="1" applyFont="1" applyFill="1" applyAlignment="1">
      <alignment horizontal="right"/>
    </xf>
    <xf numFmtId="0" fontId="7" fillId="0" borderId="0" xfId="0" applyFont="1" applyFill="1" applyAlignment="1"/>
    <xf numFmtId="37" fontId="7" fillId="0" borderId="0" xfId="1" applyNumberFormat="1" applyFont="1" applyFill="1" applyAlignment="1"/>
    <xf numFmtId="39" fontId="7" fillId="0" borderId="0" xfId="0" applyNumberFormat="1" applyFont="1" applyFill="1" applyAlignment="1"/>
    <xf numFmtId="168" fontId="1" fillId="0" borderId="0" xfId="0" applyNumberFormat="1" applyFont="1" applyFill="1" applyAlignment="1"/>
    <xf numFmtId="168" fontId="3" fillId="0" borderId="2" xfId="1" applyNumberFormat="1" applyFont="1" applyFill="1" applyBorder="1" applyAlignment="1">
      <alignment horizontal="center"/>
    </xf>
    <xf numFmtId="39" fontId="3" fillId="0" borderId="2" xfId="1" applyNumberFormat="1" applyFont="1" applyFill="1" applyBorder="1" applyAlignment="1">
      <alignment horizontal="right"/>
    </xf>
    <xf numFmtId="169" fontId="3" fillId="0" borderId="0" xfId="0" applyNumberFormat="1" applyFont="1" applyFill="1" applyAlignment="1"/>
    <xf numFmtId="6" fontId="14" fillId="0" borderId="0" xfId="0" quotePrefix="1" applyNumberFormat="1" applyFont="1" applyFill="1" applyAlignment="1" applyProtection="1">
      <alignment horizontal="left"/>
      <protection locked="0"/>
    </xf>
    <xf numFmtId="0" fontId="8" fillId="0" borderId="0" xfId="0" applyFont="1" applyFill="1" applyAlignment="1">
      <alignment horizontal="center"/>
    </xf>
    <xf numFmtId="6" fontId="3" fillId="0" borderId="0" xfId="0" applyNumberFormat="1" applyFont="1" applyFill="1" applyAlignment="1" applyProtection="1">
      <alignment horizontal="left" indent="1"/>
      <protection locked="0"/>
    </xf>
    <xf numFmtId="6" fontId="3" fillId="0" borderId="0" xfId="0" applyNumberFormat="1" applyFont="1" applyFill="1" applyAlignment="1" applyProtection="1">
      <alignment horizontal="left" indent="2"/>
      <protection locked="0"/>
    </xf>
    <xf numFmtId="6" fontId="3" fillId="0" borderId="0" xfId="0" applyNumberFormat="1" applyFont="1" applyFill="1" applyAlignment="1" applyProtection="1">
      <alignment horizontal="left" indent="3"/>
      <protection locked="0"/>
    </xf>
    <xf numFmtId="43" fontId="3" fillId="0" borderId="0" xfId="0" applyNumberFormat="1" applyFont="1" applyFill="1" applyAlignment="1"/>
    <xf numFmtId="6" fontId="14" fillId="0" borderId="0" xfId="0" applyNumberFormat="1" applyFont="1" applyFill="1" applyAlignment="1" applyProtection="1">
      <alignment horizontal="left"/>
      <protection locked="0"/>
    </xf>
    <xf numFmtId="43" fontId="1" fillId="0" borderId="0" xfId="0" applyNumberFormat="1" applyFont="1" applyFill="1" applyAlignment="1">
      <alignment horizontal="center"/>
    </xf>
    <xf numFmtId="39" fontId="3" fillId="0" borderId="0" xfId="1" applyNumberFormat="1" applyFont="1" applyFill="1" applyAlignment="1"/>
    <xf numFmtId="39" fontId="4" fillId="0" borderId="1" xfId="1" applyNumberFormat="1" applyFont="1" applyFill="1" applyBorder="1" applyAlignment="1"/>
    <xf numFmtId="39" fontId="4" fillId="0" borderId="0" xfId="1" applyNumberFormat="1" applyFont="1" applyFill="1" applyAlignment="1"/>
    <xf numFmtId="39" fontId="7" fillId="0" borderId="0" xfId="1" applyNumberFormat="1" applyFont="1" applyFill="1" applyAlignment="1"/>
    <xf numFmtId="39" fontId="3" fillId="0" borderId="1" xfId="0" applyNumberFormat="1" applyFont="1" applyFill="1" applyBorder="1" applyAlignment="1"/>
    <xf numFmtId="39" fontId="3" fillId="0" borderId="0" xfId="0" applyNumberFormat="1" applyFont="1" applyFill="1" applyAlignment="1"/>
    <xf numFmtId="0" fontId="5" fillId="0" borderId="0" xfId="0" applyFont="1" applyFill="1" applyAlignment="1">
      <alignment horizontal="left" indent="2"/>
    </xf>
    <xf numFmtId="0" fontId="3" fillId="0" borderId="0" xfId="0" applyFont="1" applyFill="1" applyAlignment="1">
      <alignment horizontal="left" indent="3"/>
    </xf>
    <xf numFmtId="39" fontId="3" fillId="0" borderId="0" xfId="0" applyNumberFormat="1" applyFont="1" applyFill="1" applyBorder="1" applyAlignment="1"/>
    <xf numFmtId="43" fontId="3" fillId="0" borderId="0" xfId="1" applyNumberFormat="1" applyFont="1" applyFill="1" applyAlignment="1"/>
    <xf numFmtId="0" fontId="5" fillId="0" borderId="0" xfId="0" applyFont="1" applyFill="1" applyAlignment="1">
      <alignment horizontal="left" indent="1"/>
    </xf>
    <xf numFmtId="43" fontId="15" fillId="0" borderId="0" xfId="2" applyFont="1" applyFill="1"/>
    <xf numFmtId="39" fontId="4" fillId="0" borderId="0" xfId="0" applyNumberFormat="1" applyFont="1" applyFill="1" applyAlignment="1"/>
    <xf numFmtId="9" fontId="4" fillId="0" borderId="0" xfId="0" applyNumberFormat="1" applyFont="1" applyFill="1" applyAlignment="1"/>
    <xf numFmtId="9" fontId="1" fillId="0" borderId="0" xfId="4" applyFont="1" applyFill="1"/>
    <xf numFmtId="165" fontId="1" fillId="0" borderId="0" xfId="3" applyNumberFormat="1" applyFont="1" applyFill="1" applyAlignment="1"/>
    <xf numFmtId="0" fontId="5" fillId="0" borderId="0" xfId="0" applyFont="1" applyFill="1" applyAlignment="1">
      <alignment horizontal="center"/>
    </xf>
    <xf numFmtId="37" fontId="1" fillId="0" borderId="0" xfId="0" applyNumberFormat="1" applyFont="1" applyFill="1" applyAlignment="1"/>
    <xf numFmtId="170" fontId="3" fillId="0" borderId="0" xfId="3" applyNumberFormat="1" applyFont="1" applyFill="1" applyAlignment="1"/>
    <xf numFmtId="170" fontId="7" fillId="0" borderId="0" xfId="3" applyNumberFormat="1" applyFont="1" applyFill="1" applyAlignment="1"/>
    <xf numFmtId="0" fontId="3" fillId="0" borderId="0" xfId="0" applyFont="1" applyAlignment="1"/>
    <xf numFmtId="43" fontId="5" fillId="0" borderId="0" xfId="1" applyFont="1" applyFill="1" applyAlignment="1">
      <alignment horizontal="center"/>
    </xf>
    <xf numFmtId="10" fontId="3" fillId="0" borderId="0" xfId="4" applyNumberFormat="1" applyFont="1" applyFill="1"/>
    <xf numFmtId="37" fontId="4" fillId="0" borderId="0" xfId="0" applyNumberFormat="1" applyFont="1" applyFill="1"/>
    <xf numFmtId="39" fontId="4" fillId="0" borderId="0" xfId="0" applyNumberFormat="1" applyFont="1" applyFill="1" applyBorder="1" applyAlignment="1"/>
    <xf numFmtId="37" fontId="4" fillId="0" borderId="0" xfId="0" applyNumberFormat="1" applyFont="1" applyFill="1" applyBorder="1"/>
    <xf numFmtId="39" fontId="4" fillId="0" borderId="1" xfId="0" applyNumberFormat="1" applyFont="1" applyFill="1" applyBorder="1" applyAlignment="1"/>
    <xf numFmtId="37" fontId="4" fillId="0" borderId="1" xfId="0" applyNumberFormat="1" applyFont="1" applyFill="1" applyBorder="1"/>
    <xf numFmtId="37" fontId="3" fillId="0" borderId="0" xfId="0" applyNumberFormat="1" applyFont="1" applyFill="1"/>
    <xf numFmtId="0" fontId="3" fillId="0" borderId="0" xfId="0" applyFont="1" applyFill="1"/>
    <xf numFmtId="43" fontId="5" fillId="0" borderId="0" xfId="1" applyFont="1" applyAlignment="1">
      <alignment horizontal="center"/>
    </xf>
    <xf numFmtId="10" fontId="1" fillId="0" borderId="0" xfId="3" applyNumberFormat="1" applyFont="1" applyFill="1" applyAlignment="1"/>
    <xf numFmtId="10" fontId="1" fillId="0" borderId="0" xfId="0" applyNumberFormat="1" applyFont="1" applyFill="1" applyAlignment="1"/>
    <xf numFmtId="10" fontId="3" fillId="0" borderId="0" xfId="3" applyNumberFormat="1" applyFont="1" applyFill="1" applyAlignment="1"/>
    <xf numFmtId="0" fontId="3" fillId="0" borderId="0" xfId="5" applyFont="1" applyAlignment="1">
      <alignment horizontal="left" indent="1"/>
    </xf>
    <xf numFmtId="43" fontId="4" fillId="0" borderId="0" xfId="2" applyFont="1" applyFill="1" applyAlignment="1"/>
    <xf numFmtId="10" fontId="3" fillId="0" borderId="0" xfId="3" applyNumberFormat="1" applyFont="1" applyFill="1" applyAlignment="1">
      <alignment horizontal="right"/>
    </xf>
    <xf numFmtId="37" fontId="4" fillId="0" borderId="0" xfId="0" applyNumberFormat="1" applyFont="1" applyFill="1" applyAlignment="1"/>
    <xf numFmtId="43" fontId="1" fillId="0" borderId="0" xfId="1" applyFont="1" applyFill="1" applyAlignment="1"/>
    <xf numFmtId="37" fontId="7" fillId="0" borderId="0" xfId="0" applyNumberFormat="1" applyFont="1" applyFill="1" applyAlignment="1"/>
    <xf numFmtId="39" fontId="3" fillId="0" borderId="3" xfId="0" applyNumberFormat="1" applyFont="1" applyFill="1" applyBorder="1" applyAlignment="1"/>
    <xf numFmtId="43" fontId="1" fillId="0" borderId="0" xfId="6" applyFont="1" applyFill="1" applyAlignment="1"/>
    <xf numFmtId="168" fontId="1" fillId="0" borderId="0" xfId="6" applyNumberFormat="1" applyFont="1" applyFill="1" applyAlignment="1"/>
    <xf numFmtId="43" fontId="1" fillId="0" borderId="0" xfId="1" applyFont="1" applyFill="1"/>
    <xf numFmtId="0" fontId="1" fillId="0" borderId="0" xfId="0" applyFont="1" applyFill="1" applyBorder="1"/>
    <xf numFmtId="43" fontId="1" fillId="0" borderId="0" xfId="1" applyFont="1" applyFill="1" applyBorder="1"/>
    <xf numFmtId="39" fontId="1" fillId="0" borderId="0" xfId="0" applyNumberFormat="1" applyFont="1" applyFill="1" applyBorder="1"/>
    <xf numFmtId="39" fontId="1" fillId="0" borderId="0" xfId="0" applyNumberFormat="1" applyFont="1" applyFill="1" applyBorder="1" applyAlignment="1"/>
    <xf numFmtId="0" fontId="17" fillId="0" borderId="0" xfId="0" applyFont="1" applyFill="1"/>
    <xf numFmtId="0" fontId="3" fillId="0" borderId="0" xfId="0" applyFont="1" applyFill="1" applyAlignment="1">
      <alignment horizontal="right"/>
    </xf>
  </cellXfs>
  <cellStyles count="7">
    <cellStyle name="Comma 2" xfId="1"/>
    <cellStyle name="Comma 3" xfId="2"/>
    <cellStyle name="Comma 4" xfId="6"/>
    <cellStyle name="Normal" xfId="0" builtinId="0"/>
    <cellStyle name="Normal_Report_1" xfId="5"/>
    <cellStyle name="Percent 2" xfId="3"/>
    <cellStyle name="Percent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NALT%2020-B/ABS/NALT%2020-B%20Oct'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NALT%2020-B/ABS/NALT%2020-B%20Nov'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NALT%2020-B/ABS/NALT%2020-B%20Dec'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70"/>
  <sheetViews>
    <sheetView tabSelected="1" zoomScale="75" zoomScaleNormal="75" workbookViewId="0">
      <selection activeCell="K14" sqref="K14"/>
    </sheetView>
  </sheetViews>
  <sheetFormatPr defaultColWidth="34.453125" defaultRowHeight="14" x14ac:dyDescent="0.3"/>
  <cols>
    <col min="1" max="1" width="32.453125" style="1" customWidth="1"/>
    <col min="2" max="2" width="20.453125" style="4" customWidth="1"/>
    <col min="3" max="3" width="18.90625" style="4" bestFit="1" customWidth="1"/>
    <col min="4" max="4" width="37.90625" style="4" customWidth="1"/>
    <col min="5" max="5" width="21.453125" style="4" customWidth="1"/>
    <col min="6" max="6" width="23.453125" style="4" customWidth="1"/>
    <col min="7" max="7" width="20.90625" style="4" customWidth="1"/>
    <col min="8" max="8" width="18.08984375" style="4" customWidth="1"/>
    <col min="9" max="9" width="15.089843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44531</v>
      </c>
      <c r="D3" s="8" t="s">
        <v>1</v>
      </c>
      <c r="E3" s="9">
        <v>44579</v>
      </c>
      <c r="F3" s="1"/>
      <c r="G3" s="1"/>
    </row>
    <row r="4" spans="1:31" x14ac:dyDescent="0.3">
      <c r="A4" s="6" t="s">
        <v>2</v>
      </c>
      <c r="B4" s="1"/>
      <c r="C4" s="7">
        <v>44561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44545</v>
      </c>
      <c r="D5" s="8" t="s">
        <v>5</v>
      </c>
      <c r="E5" s="10">
        <v>34</v>
      </c>
      <c r="F5" s="11"/>
      <c r="G5" s="1"/>
    </row>
    <row r="6" spans="1:31" x14ac:dyDescent="0.3">
      <c r="A6" s="6" t="s">
        <v>6</v>
      </c>
      <c r="B6" s="1"/>
      <c r="C6" s="7">
        <v>44579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1526947713.4000001</v>
      </c>
      <c r="D10" s="19">
        <v>993383867.88</v>
      </c>
      <c r="E10" s="18">
        <v>930007119.95000005</v>
      </c>
      <c r="F10" s="20">
        <v>0.60906284595638593</v>
      </c>
      <c r="G10" s="21"/>
      <c r="H10" s="22"/>
    </row>
    <row r="11" spans="1:31" x14ac:dyDescent="0.3">
      <c r="A11" s="8" t="s">
        <v>14</v>
      </c>
      <c r="B11" s="8"/>
      <c r="C11" s="18">
        <v>1526947713.4000001</v>
      </c>
      <c r="D11" s="19">
        <v>993383867.88</v>
      </c>
      <c r="E11" s="18">
        <v>930007119.94999993</v>
      </c>
      <c r="F11" s="20">
        <v>0.60906284595638593</v>
      </c>
      <c r="G11" s="1"/>
    </row>
    <row r="12" spans="1:31" x14ac:dyDescent="0.3">
      <c r="A12" s="23" t="s">
        <v>15</v>
      </c>
      <c r="B12" s="24">
        <v>1.825E-3</v>
      </c>
      <c r="C12" s="18">
        <v>162400000</v>
      </c>
      <c r="D12" s="19">
        <v>0</v>
      </c>
      <c r="E12" s="18">
        <v>0</v>
      </c>
      <c r="F12" s="20">
        <v>0</v>
      </c>
      <c r="G12" s="21"/>
    </row>
    <row r="13" spans="1:31" x14ac:dyDescent="0.3">
      <c r="A13" s="23" t="s">
        <v>16</v>
      </c>
      <c r="B13" s="24">
        <v>3.3999999999999998E-3</v>
      </c>
      <c r="C13" s="18">
        <v>537600000</v>
      </c>
      <c r="D13" s="19">
        <v>166436154.47999999</v>
      </c>
      <c r="E13" s="18">
        <v>103059406.54999998</v>
      </c>
      <c r="F13" s="20">
        <v>0.1917027651599702</v>
      </c>
      <c r="G13" s="21"/>
    </row>
    <row r="14" spans="1:31" x14ac:dyDescent="0.3">
      <c r="A14" s="23" t="s">
        <v>17</v>
      </c>
      <c r="B14" s="25">
        <v>0</v>
      </c>
      <c r="C14" s="18">
        <v>0</v>
      </c>
      <c r="D14" s="19">
        <v>0</v>
      </c>
      <c r="E14" s="18">
        <v>0</v>
      </c>
      <c r="F14" s="20">
        <v>0</v>
      </c>
      <c r="G14" s="21"/>
    </row>
    <row r="15" spans="1:31" x14ac:dyDescent="0.3">
      <c r="A15" s="23" t="s">
        <v>18</v>
      </c>
      <c r="B15" s="24">
        <v>4.3E-3</v>
      </c>
      <c r="C15" s="18">
        <v>479400000</v>
      </c>
      <c r="D15" s="19">
        <v>479400000</v>
      </c>
      <c r="E15" s="18">
        <v>479400000</v>
      </c>
      <c r="F15" s="20">
        <v>1</v>
      </c>
      <c r="G15" s="1"/>
    </row>
    <row r="16" spans="1:31" x14ac:dyDescent="0.3">
      <c r="A16" s="23" t="s">
        <v>19</v>
      </c>
      <c r="B16" s="24">
        <v>4.8999999999999998E-3</v>
      </c>
      <c r="C16" s="18">
        <v>95600000</v>
      </c>
      <c r="D16" s="19">
        <v>95600000</v>
      </c>
      <c r="E16" s="18">
        <v>95600000</v>
      </c>
      <c r="F16" s="20">
        <v>1</v>
      </c>
      <c r="G16" s="1"/>
    </row>
    <row r="17" spans="1:10" x14ac:dyDescent="0.3">
      <c r="A17" s="23" t="s">
        <v>20</v>
      </c>
      <c r="B17" s="24">
        <v>0</v>
      </c>
      <c r="C17" s="18">
        <v>251947713.40000001</v>
      </c>
      <c r="D17" s="19">
        <v>251947713.40000001</v>
      </c>
      <c r="E17" s="18">
        <v>251947713.40000001</v>
      </c>
      <c r="F17" s="20">
        <v>1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3">
      <c r="A22" s="23" t="s">
        <v>16</v>
      </c>
      <c r="B22" s="18">
        <v>63376747.930000044</v>
      </c>
      <c r="C22" s="18">
        <v>47156.91</v>
      </c>
      <c r="D22" s="20">
        <v>117.88829600074413</v>
      </c>
      <c r="E22" s="20">
        <v>8.7717466517857154E-2</v>
      </c>
      <c r="F22" s="27"/>
      <c r="G22" s="1"/>
    </row>
    <row r="23" spans="1:10" x14ac:dyDescent="0.3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3">
      <c r="A24" s="23" t="s">
        <v>18</v>
      </c>
      <c r="B24" s="18">
        <v>0</v>
      </c>
      <c r="C24" s="18">
        <v>171785</v>
      </c>
      <c r="D24" s="20">
        <v>0</v>
      </c>
      <c r="E24" s="20">
        <v>0.35833333333333334</v>
      </c>
      <c r="F24" s="27"/>
      <c r="G24" s="1"/>
    </row>
    <row r="25" spans="1:10" x14ac:dyDescent="0.3">
      <c r="A25" s="23" t="s">
        <v>19</v>
      </c>
      <c r="B25" s="18">
        <v>0</v>
      </c>
      <c r="C25" s="18">
        <v>39036.67</v>
      </c>
      <c r="D25" s="20">
        <v>0</v>
      </c>
      <c r="E25" s="20">
        <v>0.40833336820083682</v>
      </c>
      <c r="F25" s="27"/>
      <c r="G25" s="1"/>
    </row>
    <row r="26" spans="1:10" x14ac:dyDescent="0.3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3">
      <c r="A27" s="8" t="s">
        <v>14</v>
      </c>
      <c r="B27" s="18">
        <v>63376747.930000044</v>
      </c>
      <c r="C27" s="18">
        <v>257978.58000000002</v>
      </c>
      <c r="D27" s="29"/>
      <c r="E27" s="30"/>
      <c r="F27" s="31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1"/>
      <c r="E32" s="1"/>
      <c r="F32" s="1"/>
      <c r="H32" s="35">
        <v>13574256.52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6230793.5099999998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19805050.030000001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625180.30000000005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316669.32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941849.62000000011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60260793.089999996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7287.91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1797982.48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503016.68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83315979.810000002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607855.18999999994</v>
      </c>
      <c r="F56" s="56"/>
      <c r="G56" s="57"/>
      <c r="H56" s="58">
        <v>21</v>
      </c>
      <c r="I56" s="59"/>
    </row>
    <row r="57" spans="1:10" x14ac:dyDescent="0.3">
      <c r="A57" s="46" t="s">
        <v>52</v>
      </c>
      <c r="E57" s="56">
        <v>245859</v>
      </c>
      <c r="F57" s="56"/>
      <c r="G57" s="57"/>
      <c r="H57" s="58">
        <v>9</v>
      </c>
      <c r="I57" s="59"/>
    </row>
    <row r="58" spans="1:10" x14ac:dyDescent="0.3">
      <c r="A58" s="46" t="s">
        <v>53</v>
      </c>
      <c r="B58" s="1"/>
      <c r="C58" s="1"/>
      <c r="D58" s="1"/>
      <c r="E58" s="56">
        <v>83988</v>
      </c>
      <c r="F58" s="57"/>
      <c r="G58" s="57"/>
      <c r="H58" s="58">
        <v>3</v>
      </c>
    </row>
    <row r="59" spans="1:10" x14ac:dyDescent="0.3">
      <c r="A59" s="46" t="s">
        <v>54</v>
      </c>
      <c r="B59" s="1"/>
      <c r="C59" s="1"/>
      <c r="D59" s="1"/>
      <c r="E59" s="56">
        <v>1066510</v>
      </c>
      <c r="F59" s="57"/>
      <c r="G59" s="57"/>
      <c r="H59" s="58">
        <v>43</v>
      </c>
    </row>
    <row r="60" spans="1:10" x14ac:dyDescent="0.3">
      <c r="A60" s="46" t="s">
        <v>55</v>
      </c>
      <c r="B60" s="1"/>
      <c r="C60" s="1"/>
      <c r="D60" s="1"/>
      <c r="E60" s="56">
        <v>0</v>
      </c>
      <c r="F60" s="57"/>
      <c r="G60" s="57"/>
      <c r="H60" s="58">
        <v>0</v>
      </c>
    </row>
    <row r="61" spans="1:10" x14ac:dyDescent="0.3">
      <c r="A61" s="46" t="s">
        <v>56</v>
      </c>
      <c r="B61" s="1"/>
      <c r="C61" s="1"/>
      <c r="D61" s="1"/>
      <c r="E61" s="56"/>
      <c r="F61" s="56">
        <v>1796998.45</v>
      </c>
      <c r="G61" s="57"/>
      <c r="H61" s="58">
        <v>77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2755839.05</v>
      </c>
      <c r="H62" s="58">
        <v>144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55955881.560000002</v>
      </c>
      <c r="H63" s="58">
        <v>2909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0</v>
      </c>
      <c r="H64" s="58">
        <v>0</v>
      </c>
    </row>
    <row r="65" spans="1:10" x14ac:dyDescent="0.3">
      <c r="A65" s="34" t="s">
        <v>60</v>
      </c>
      <c r="B65" s="1"/>
      <c r="C65" s="1"/>
      <c r="D65" s="1"/>
      <c r="E65" s="62">
        <v>2004212.19</v>
      </c>
      <c r="F65" s="62">
        <v>1796998.45</v>
      </c>
      <c r="G65" s="63">
        <v>58711720.609999999</v>
      </c>
      <c r="H65" s="64">
        <v>3206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57477</v>
      </c>
      <c r="E71" s="70">
        <v>1188819610.54</v>
      </c>
      <c r="F71" s="71">
        <v>7.0000000000000007E-2</v>
      </c>
      <c r="G71" s="70">
        <v>993383867.88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-16975166.140000001</v>
      </c>
      <c r="F72" s="74"/>
      <c r="G72" s="35">
        <v>-13240991.700000048</v>
      </c>
      <c r="H72" s="42"/>
      <c r="I72" s="59"/>
    </row>
    <row r="73" spans="1:10" x14ac:dyDescent="0.3">
      <c r="A73" s="46" t="s">
        <v>68</v>
      </c>
      <c r="B73" s="1"/>
      <c r="C73" s="1"/>
      <c r="D73" s="75">
        <v>-88</v>
      </c>
      <c r="E73" s="73">
        <v>-1697796.48</v>
      </c>
      <c r="F73" s="74"/>
      <c r="G73" s="35">
        <v>-1418189.54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0</v>
      </c>
      <c r="E75" s="73">
        <v>0</v>
      </c>
      <c r="F75" s="74"/>
      <c r="G75" s="35">
        <v>0</v>
      </c>
      <c r="H75" s="42"/>
      <c r="I75" s="59"/>
    </row>
    <row r="76" spans="1:10" x14ac:dyDescent="0.3">
      <c r="A76" s="46" t="s">
        <v>71</v>
      </c>
      <c r="B76" s="1"/>
      <c r="C76" s="1"/>
      <c r="D76" s="75">
        <v>-3104</v>
      </c>
      <c r="E76" s="73">
        <v>-59604503.909999996</v>
      </c>
      <c r="F76" s="76"/>
      <c r="G76" s="35">
        <v>-48717566.689999998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54285</v>
      </c>
      <c r="E77" s="79">
        <v>1110542144.0099998</v>
      </c>
      <c r="F77" s="80"/>
      <c r="G77" s="79">
        <v>930007119.95000005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203508691.19999999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726498428.75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930007119.95000005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83315979.810000017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83315979.810000017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788766.61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564586.43000000005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827819.89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827819.89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2181172.9300000002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47156.91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47156.91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171785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171785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39036.67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39036.67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257978.58000000002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257978.58000000002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80876828.300000012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63376747.930000044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63376747.930000044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17500080.370000001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7634738.5700000003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7634738.5700000003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7634738.5699999901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7634738.5699999901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17500080.370000012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25134818.940000001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17500080.370000008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7634738.5699999928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11.42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8.5014030557655398E-2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0.6588939186515631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2170216.85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1418189.54</v>
      </c>
      <c r="H199" s="106">
        <v>88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752027.31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993383867.88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7.5703595993049119E-4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5.9109180000000002E-4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9.9515429999999993E-4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7.5588890000000001E-4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-4.0010998650348416E-3</v>
      </c>
      <c r="H208" s="76">
        <v>-6109470.290000001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4.8734542169803123E-3</v>
      </c>
      <c r="G211" s="101">
        <v>4841210.8</v>
      </c>
      <c r="H211" s="112">
        <v>275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1.0480446015515175E-3</v>
      </c>
      <c r="G212" s="101">
        <v>1041110.6</v>
      </c>
      <c r="H212" s="112">
        <v>69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6.0989377781317793E-4</v>
      </c>
      <c r="G213" s="113">
        <v>605858.64</v>
      </c>
      <c r="H213" s="114">
        <v>35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9.0855713403735985E-5</v>
      </c>
      <c r="G214" s="115">
        <v>90254.6</v>
      </c>
      <c r="H214" s="116">
        <v>6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6.5313925963450077E-3</v>
      </c>
      <c r="G215" s="98">
        <v>6578434.6399999987</v>
      </c>
      <c r="H215" s="117">
        <v>385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1.7487940927684315E-3</v>
      </c>
      <c r="H218" s="121">
        <v>1.9138090018616142E-3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1.3913412E-3</v>
      </c>
      <c r="H219" s="120">
        <v>1.4819748999999999E-3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1.2651699000000001E-3</v>
      </c>
      <c r="H220" s="120">
        <v>1.3554673000000001E-3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1.0311495E-3</v>
      </c>
      <c r="H221" s="120">
        <v>1.1269780000000001E-3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2027365.9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2.0408685560060896E-3</v>
      </c>
      <c r="H224" s="120"/>
    </row>
    <row r="225" spans="1:10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10" x14ac:dyDescent="0.3">
      <c r="A226" s="123" t="s">
        <v>180</v>
      </c>
      <c r="B226" s="1"/>
      <c r="C226" s="2"/>
      <c r="D226" s="3"/>
      <c r="E226" s="1"/>
      <c r="F226" s="1"/>
      <c r="G226" s="125" t="s">
        <v>213</v>
      </c>
      <c r="H226" s="120"/>
    </row>
    <row r="227" spans="1:10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10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10" x14ac:dyDescent="0.3">
      <c r="A229" s="15" t="s">
        <v>182</v>
      </c>
      <c r="B229" s="1"/>
      <c r="C229" s="2"/>
      <c r="D229" s="3"/>
      <c r="E229" s="21"/>
      <c r="F229" s="1"/>
      <c r="G229" s="101">
        <v>1674365.19</v>
      </c>
      <c r="H229" s="126">
        <v>64</v>
      </c>
    </row>
    <row r="230" spans="1:10" x14ac:dyDescent="0.3">
      <c r="A230" s="15" t="s">
        <v>183</v>
      </c>
      <c r="B230" s="1"/>
      <c r="C230" s="2"/>
      <c r="D230" s="3"/>
      <c r="E230" s="21"/>
      <c r="F230" s="1"/>
      <c r="G230" s="115">
        <v>1155553.25</v>
      </c>
      <c r="H230" s="126">
        <v>64</v>
      </c>
    </row>
    <row r="231" spans="1:10" x14ac:dyDescent="0.3">
      <c r="A231" s="15" t="s">
        <v>184</v>
      </c>
      <c r="B231" s="1"/>
      <c r="C231" s="2"/>
      <c r="D231" s="3"/>
      <c r="E231" s="21"/>
      <c r="F231" s="1"/>
      <c r="G231" s="94">
        <v>518811.93999999994</v>
      </c>
      <c r="H231" s="62"/>
    </row>
    <row r="232" spans="1:10" x14ac:dyDescent="0.3">
      <c r="A232" s="15"/>
      <c r="B232" s="1"/>
      <c r="C232" s="2"/>
      <c r="D232" s="3"/>
      <c r="E232" s="1"/>
      <c r="F232" s="1"/>
      <c r="G232" s="127"/>
    </row>
    <row r="233" spans="1:10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10" x14ac:dyDescent="0.3">
      <c r="A234" s="15" t="s">
        <v>186</v>
      </c>
      <c r="B234" s="1"/>
      <c r="C234" s="2"/>
      <c r="D234" s="3"/>
      <c r="E234" s="21"/>
      <c r="F234" s="1"/>
      <c r="G234" s="76">
        <v>26162479.130000003</v>
      </c>
      <c r="H234" s="128">
        <v>1149</v>
      </c>
      <c r="I234" s="37" t="s">
        <v>51</v>
      </c>
    </row>
    <row r="235" spans="1:10" x14ac:dyDescent="0.3">
      <c r="A235" s="15" t="s">
        <v>187</v>
      </c>
      <c r="B235" s="1"/>
      <c r="C235" s="2"/>
      <c r="D235" s="3"/>
      <c r="E235" s="21"/>
      <c r="F235" s="21"/>
      <c r="G235" s="76">
        <v>20773775.739999998</v>
      </c>
      <c r="H235" s="69">
        <v>1149</v>
      </c>
      <c r="I235" s="37" t="s">
        <v>51</v>
      </c>
    </row>
    <row r="236" spans="1:10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5388703.3900000043</v>
      </c>
    </row>
    <row r="237" spans="1:10" ht="14.5" thickTop="1" x14ac:dyDescent="0.3">
      <c r="A237" s="15"/>
      <c r="B237" s="1"/>
      <c r="C237" s="2"/>
      <c r="D237" s="3"/>
      <c r="E237" s="21"/>
      <c r="F237" s="1"/>
      <c r="G237" s="97"/>
    </row>
    <row r="238" spans="1:10" x14ac:dyDescent="0.3">
      <c r="A238" s="15" t="s">
        <v>191</v>
      </c>
      <c r="B238" s="1"/>
      <c r="C238" s="2"/>
      <c r="D238" s="3"/>
      <c r="E238" s="1"/>
      <c r="F238" s="1"/>
      <c r="G238" s="1" t="s">
        <v>51</v>
      </c>
      <c r="H238" s="1"/>
    </row>
    <row r="239" spans="1:10" x14ac:dyDescent="0.3">
      <c r="A239" s="15"/>
      <c r="B239" s="1"/>
      <c r="C239" s="2"/>
      <c r="D239" s="3"/>
      <c r="E239" s="1"/>
      <c r="F239" s="1"/>
      <c r="G239" s="1"/>
      <c r="H239" s="1"/>
    </row>
    <row r="240" spans="1:10" x14ac:dyDescent="0.3">
      <c r="A240" s="15" t="s">
        <v>192</v>
      </c>
      <c r="B240" s="1"/>
      <c r="C240" s="2"/>
      <c r="D240" s="3"/>
      <c r="E240" s="1"/>
      <c r="F240" s="1"/>
      <c r="G240" s="1"/>
      <c r="H240" s="76">
        <v>665786.46</v>
      </c>
      <c r="I240" s="132"/>
      <c r="J240" s="59"/>
    </row>
    <row r="241" spans="1:10" x14ac:dyDescent="0.3">
      <c r="A241" s="15" t="s">
        <v>193</v>
      </c>
      <c r="B241" s="1"/>
      <c r="C241" s="2"/>
      <c r="D241" s="3"/>
      <c r="E241" s="1"/>
      <c r="F241" s="1"/>
      <c r="G241" s="1"/>
      <c r="H241" s="94">
        <v>564586.43000000005</v>
      </c>
      <c r="I241" s="37"/>
      <c r="J241" s="59"/>
    </row>
    <row r="242" spans="1:10" x14ac:dyDescent="0.3">
      <c r="A242" s="15" t="s">
        <v>194</v>
      </c>
      <c r="B242" s="1"/>
      <c r="C242" s="2"/>
      <c r="D242" s="3"/>
      <c r="E242" s="1"/>
      <c r="F242" s="1"/>
      <c r="G242" s="1"/>
      <c r="H242" s="93">
        <v>316669.32</v>
      </c>
      <c r="J242" s="59"/>
    </row>
    <row r="243" spans="1:10" ht="14.5" thickBot="1" x14ac:dyDescent="0.35">
      <c r="A243" s="15" t="s">
        <v>195</v>
      </c>
      <c r="B243" s="1"/>
      <c r="C243" s="2"/>
      <c r="D243" s="3"/>
      <c r="E243" s="1"/>
      <c r="F243" s="1"/>
      <c r="G243" s="1"/>
      <c r="H243" s="129">
        <v>417869.34999999992</v>
      </c>
      <c r="I243" s="97"/>
      <c r="J243" s="59"/>
    </row>
    <row r="244" spans="1:10" ht="14.5" thickTop="1" x14ac:dyDescent="0.3">
      <c r="A244" s="15"/>
      <c r="B244" s="1"/>
      <c r="C244" s="2"/>
      <c r="D244" s="3"/>
      <c r="E244" s="1"/>
      <c r="F244" s="1"/>
      <c r="G244" s="1"/>
      <c r="H244" s="1"/>
      <c r="I244" s="133"/>
      <c r="J244" s="59"/>
    </row>
    <row r="245" spans="1:10" x14ac:dyDescent="0.3">
      <c r="A245" s="15" t="s">
        <v>196</v>
      </c>
      <c r="B245" s="1"/>
      <c r="C245" s="2"/>
      <c r="D245" s="3"/>
      <c r="E245" s="1"/>
      <c r="F245" s="1"/>
      <c r="G245" s="1"/>
      <c r="H245" s="76">
        <v>1723546.04</v>
      </c>
      <c r="I245" s="134"/>
      <c r="J245" s="59"/>
    </row>
    <row r="246" spans="1:10" x14ac:dyDescent="0.3">
      <c r="A246" s="15" t="s">
        <v>197</v>
      </c>
      <c r="B246" s="1"/>
      <c r="C246" s="2"/>
      <c r="D246" s="3"/>
      <c r="E246" s="1"/>
      <c r="F246" s="1"/>
      <c r="G246" s="1"/>
      <c r="H246" s="94">
        <v>788766.61</v>
      </c>
      <c r="I246" s="135"/>
      <c r="J246" s="59"/>
    </row>
    <row r="247" spans="1:10" x14ac:dyDescent="0.3">
      <c r="A247" s="15" t="s">
        <v>198</v>
      </c>
      <c r="B247" s="1"/>
      <c r="C247" s="2"/>
      <c r="D247" s="3"/>
      <c r="E247" s="1"/>
      <c r="F247" s="1"/>
      <c r="G247" s="1"/>
      <c r="H247" s="94">
        <v>625180.30000000005</v>
      </c>
      <c r="I247" s="134"/>
      <c r="J247" s="59"/>
    </row>
    <row r="248" spans="1:10" ht="14.5" thickBot="1" x14ac:dyDescent="0.35">
      <c r="A248" s="15" t="s">
        <v>199</v>
      </c>
      <c r="B248" s="1"/>
      <c r="C248" s="2"/>
      <c r="D248" s="3"/>
      <c r="E248" s="1"/>
      <c r="F248" s="1"/>
      <c r="G248" s="1"/>
      <c r="H248" s="129">
        <v>1559959.73</v>
      </c>
      <c r="I248" s="136"/>
      <c r="J248" s="59"/>
    </row>
    <row r="249" spans="1:10" ht="14.5" thickTop="1" x14ac:dyDescent="0.3">
      <c r="A249" s="15"/>
    </row>
    <row r="250" spans="1:10" x14ac:dyDescent="0.3">
      <c r="A250" s="118" t="s">
        <v>200</v>
      </c>
      <c r="F250" s="137"/>
      <c r="I250" s="37"/>
    </row>
    <row r="251" spans="1:10" x14ac:dyDescent="0.3">
      <c r="A251" s="118"/>
      <c r="F251" s="137"/>
    </row>
    <row r="252" spans="1:10" x14ac:dyDescent="0.3">
      <c r="A252" s="46" t="s">
        <v>201</v>
      </c>
      <c r="F252" s="137"/>
    </row>
    <row r="253" spans="1:10" x14ac:dyDescent="0.3">
      <c r="A253" s="46" t="s">
        <v>202</v>
      </c>
      <c r="F253" s="137"/>
    </row>
    <row r="254" spans="1:10" x14ac:dyDescent="0.3">
      <c r="A254" s="46" t="s">
        <v>203</v>
      </c>
      <c r="E254" s="32"/>
      <c r="F254" s="137"/>
    </row>
    <row r="255" spans="1:10" x14ac:dyDescent="0.3">
      <c r="A255" s="46" t="s">
        <v>204</v>
      </c>
      <c r="E255" s="32" t="s">
        <v>51</v>
      </c>
      <c r="F255" s="137"/>
      <c r="H255" s="138" t="s">
        <v>214</v>
      </c>
    </row>
    <row r="257" spans="1:8" x14ac:dyDescent="0.3">
      <c r="A257" s="46" t="s">
        <v>205</v>
      </c>
      <c r="F257" s="137"/>
      <c r="H257" s="118"/>
    </row>
    <row r="258" spans="1:8" x14ac:dyDescent="0.3">
      <c r="A258" s="46" t="s">
        <v>206</v>
      </c>
      <c r="E258" s="32" t="s">
        <v>51</v>
      </c>
      <c r="F258" s="137"/>
      <c r="H258" s="138" t="s">
        <v>214</v>
      </c>
    </row>
    <row r="259" spans="1:8" x14ac:dyDescent="0.3">
      <c r="A259" s="46"/>
      <c r="F259" s="137"/>
      <c r="H259" s="118"/>
    </row>
    <row r="260" spans="1:8" x14ac:dyDescent="0.3">
      <c r="A260" s="46" t="s">
        <v>217</v>
      </c>
      <c r="F260" s="137"/>
      <c r="H260" s="118"/>
    </row>
    <row r="261" spans="1:8" x14ac:dyDescent="0.3">
      <c r="A261" s="46" t="s">
        <v>216</v>
      </c>
      <c r="E261" s="32" t="s">
        <v>51</v>
      </c>
      <c r="F261" s="137"/>
      <c r="H261" s="138" t="s">
        <v>214</v>
      </c>
    </row>
    <row r="262" spans="1:8" x14ac:dyDescent="0.3">
      <c r="A262" s="46"/>
      <c r="F262" s="137"/>
      <c r="H262" s="118"/>
    </row>
    <row r="263" spans="1:8" x14ac:dyDescent="0.3">
      <c r="A263" s="46" t="s">
        <v>218</v>
      </c>
      <c r="F263" s="137"/>
      <c r="H263" s="118"/>
    </row>
    <row r="264" spans="1:8" x14ac:dyDescent="0.3">
      <c r="A264" s="46" t="s">
        <v>208</v>
      </c>
      <c r="E264" s="32" t="s">
        <v>51</v>
      </c>
      <c r="F264" s="137"/>
      <c r="H264" s="138" t="s">
        <v>214</v>
      </c>
    </row>
    <row r="265" spans="1:8" x14ac:dyDescent="0.3">
      <c r="A265" s="46"/>
      <c r="E265" s="32"/>
      <c r="F265" s="137"/>
      <c r="H265" s="138"/>
    </row>
    <row r="266" spans="1:8" x14ac:dyDescent="0.3">
      <c r="A266" s="46" t="s">
        <v>219</v>
      </c>
      <c r="E266" s="32"/>
      <c r="F266" s="137"/>
      <c r="H266" s="138"/>
    </row>
    <row r="267" spans="1:8" x14ac:dyDescent="0.3">
      <c r="A267" s="46" t="s">
        <v>210</v>
      </c>
      <c r="E267" s="32" t="s">
        <v>51</v>
      </c>
      <c r="F267" s="137"/>
      <c r="H267" s="138" t="s">
        <v>214</v>
      </c>
    </row>
    <row r="268" spans="1:8" x14ac:dyDescent="0.3">
      <c r="A268" s="46"/>
      <c r="E268" s="32"/>
      <c r="F268" s="137"/>
      <c r="H268" s="138"/>
    </row>
    <row r="269" spans="1:8" x14ac:dyDescent="0.3">
      <c r="A269" s="46" t="s">
        <v>220</v>
      </c>
      <c r="F269" s="137"/>
      <c r="H269" s="118"/>
    </row>
    <row r="270" spans="1:8" x14ac:dyDescent="0.3">
      <c r="A270" s="46" t="s">
        <v>212</v>
      </c>
      <c r="E270" s="32" t="s">
        <v>51</v>
      </c>
      <c r="F270" s="137"/>
      <c r="H270" s="138" t="s">
        <v>214</v>
      </c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2020-B
Servicer Report
</oddHeader>
  </headerFooter>
  <rowBreaks count="2" manualBreakCount="2">
    <brk id="99" max="16383" man="1"/>
    <brk id="190" max="8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70"/>
  <sheetViews>
    <sheetView zoomScale="75" zoomScaleNormal="75" workbookViewId="0">
      <selection activeCell="B19" sqref="B19"/>
    </sheetView>
  </sheetViews>
  <sheetFormatPr defaultColWidth="34.453125" defaultRowHeight="14" x14ac:dyDescent="0.3"/>
  <cols>
    <col min="1" max="1" width="32.453125" style="1" customWidth="1"/>
    <col min="2" max="2" width="20.453125" style="4" customWidth="1"/>
    <col min="3" max="3" width="18.90625" style="4" bestFit="1" customWidth="1"/>
    <col min="4" max="4" width="37.90625" style="4" customWidth="1"/>
    <col min="5" max="5" width="21.453125" style="4" customWidth="1"/>
    <col min="6" max="6" width="23.453125" style="4" customWidth="1"/>
    <col min="7" max="7" width="20.90625" style="4" customWidth="1"/>
    <col min="8" max="8" width="18.08984375" style="4" customWidth="1"/>
    <col min="9" max="9" width="15.089843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44256</v>
      </c>
      <c r="D3" s="8" t="s">
        <v>1</v>
      </c>
      <c r="E3" s="9">
        <v>44301</v>
      </c>
      <c r="F3" s="1"/>
      <c r="G3" s="1"/>
    </row>
    <row r="4" spans="1:31" x14ac:dyDescent="0.3">
      <c r="A4" s="6" t="s">
        <v>2</v>
      </c>
      <c r="B4" s="1"/>
      <c r="C4" s="7">
        <v>44286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44270</v>
      </c>
      <c r="D5" s="8" t="s">
        <v>5</v>
      </c>
      <c r="E5" s="10">
        <v>31</v>
      </c>
      <c r="F5" s="11"/>
      <c r="G5" s="1"/>
    </row>
    <row r="6" spans="1:31" x14ac:dyDescent="0.3">
      <c r="A6" s="6" t="s">
        <v>6</v>
      </c>
      <c r="B6" s="1"/>
      <c r="C6" s="7">
        <v>44301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1526947713.4000001</v>
      </c>
      <c r="D10" s="19">
        <v>1380655205.97</v>
      </c>
      <c r="E10" s="18">
        <v>1351516954.02</v>
      </c>
      <c r="F10" s="20">
        <v>0.88511017250919832</v>
      </c>
      <c r="G10" s="21"/>
      <c r="H10" s="22"/>
    </row>
    <row r="11" spans="1:31" x14ac:dyDescent="0.3">
      <c r="A11" s="8" t="s">
        <v>14</v>
      </c>
      <c r="B11" s="8"/>
      <c r="C11" s="18">
        <v>1526947713.4000001</v>
      </c>
      <c r="D11" s="19">
        <v>1380655205.9700003</v>
      </c>
      <c r="E11" s="18">
        <v>1351516954.02</v>
      </c>
      <c r="F11" s="20">
        <v>0.88511017250919832</v>
      </c>
      <c r="G11" s="1"/>
    </row>
    <row r="12" spans="1:31" x14ac:dyDescent="0.3">
      <c r="A12" s="23" t="s">
        <v>15</v>
      </c>
      <c r="B12" s="24">
        <v>1.825E-3</v>
      </c>
      <c r="C12" s="18">
        <v>162400000</v>
      </c>
      <c r="D12" s="19">
        <v>16107492.57</v>
      </c>
      <c r="E12" s="18">
        <v>0</v>
      </c>
      <c r="F12" s="20">
        <v>0</v>
      </c>
      <c r="G12" s="21"/>
    </row>
    <row r="13" spans="1:31" x14ac:dyDescent="0.3">
      <c r="A13" s="23" t="s">
        <v>16</v>
      </c>
      <c r="B13" s="24">
        <v>3.3999999999999998E-3</v>
      </c>
      <c r="C13" s="18">
        <v>537600000</v>
      </c>
      <c r="D13" s="19">
        <v>537600000</v>
      </c>
      <c r="E13" s="18">
        <v>524569240.62</v>
      </c>
      <c r="F13" s="20">
        <v>0.97576123627232147</v>
      </c>
      <c r="G13" s="21"/>
    </row>
    <row r="14" spans="1:31" x14ac:dyDescent="0.3">
      <c r="A14" s="23" t="s">
        <v>17</v>
      </c>
      <c r="B14" s="25">
        <v>0</v>
      </c>
      <c r="C14" s="18">
        <v>0</v>
      </c>
      <c r="D14" s="19">
        <v>0</v>
      </c>
      <c r="E14" s="18">
        <v>0</v>
      </c>
      <c r="F14" s="20">
        <v>0</v>
      </c>
      <c r="G14" s="21"/>
    </row>
    <row r="15" spans="1:31" x14ac:dyDescent="0.3">
      <c r="A15" s="23" t="s">
        <v>18</v>
      </c>
      <c r="B15" s="24">
        <v>4.3E-3</v>
      </c>
      <c r="C15" s="18">
        <v>479400000</v>
      </c>
      <c r="D15" s="19">
        <v>479400000</v>
      </c>
      <c r="E15" s="18">
        <v>479400000</v>
      </c>
      <c r="F15" s="20">
        <v>1</v>
      </c>
      <c r="G15" s="1"/>
    </row>
    <row r="16" spans="1:31" x14ac:dyDescent="0.3">
      <c r="A16" s="23" t="s">
        <v>19</v>
      </c>
      <c r="B16" s="24">
        <v>4.8999999999999998E-3</v>
      </c>
      <c r="C16" s="18">
        <v>95600000</v>
      </c>
      <c r="D16" s="19">
        <v>95600000</v>
      </c>
      <c r="E16" s="18">
        <v>95600000</v>
      </c>
      <c r="F16" s="20">
        <v>1</v>
      </c>
      <c r="G16" s="1"/>
    </row>
    <row r="17" spans="1:10" x14ac:dyDescent="0.3">
      <c r="A17" s="23" t="s">
        <v>20</v>
      </c>
      <c r="B17" s="24">
        <v>0</v>
      </c>
      <c r="C17" s="18">
        <v>251947713.40000001</v>
      </c>
      <c r="D17" s="19">
        <v>251947713.40000001</v>
      </c>
      <c r="E17" s="18">
        <v>251947713.40000001</v>
      </c>
      <c r="F17" s="20">
        <v>1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16107492.57</v>
      </c>
      <c r="C21" s="18">
        <v>2531.34</v>
      </c>
      <c r="D21" s="20">
        <v>99.184067549261087</v>
      </c>
      <c r="E21" s="20">
        <v>1.5587068965517242E-2</v>
      </c>
      <c r="F21" s="27"/>
      <c r="G21" s="1"/>
    </row>
    <row r="22" spans="1:10" x14ac:dyDescent="0.3">
      <c r="A22" s="23" t="s">
        <v>16</v>
      </c>
      <c r="B22" s="18">
        <v>13030759.380000249</v>
      </c>
      <c r="C22" s="18">
        <v>152320</v>
      </c>
      <c r="D22" s="20">
        <v>24.238763727679032</v>
      </c>
      <c r="E22" s="20">
        <v>0.28333333333333333</v>
      </c>
      <c r="F22" s="27"/>
      <c r="G22" s="1"/>
    </row>
    <row r="23" spans="1:10" x14ac:dyDescent="0.3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3">
      <c r="A24" s="23" t="s">
        <v>18</v>
      </c>
      <c r="B24" s="18">
        <v>0</v>
      </c>
      <c r="C24" s="18">
        <v>171785</v>
      </c>
      <c r="D24" s="20">
        <v>0</v>
      </c>
      <c r="E24" s="20">
        <v>0.35833333333333334</v>
      </c>
      <c r="F24" s="27"/>
      <c r="G24" s="1"/>
    </row>
    <row r="25" spans="1:10" x14ac:dyDescent="0.3">
      <c r="A25" s="23" t="s">
        <v>19</v>
      </c>
      <c r="B25" s="18">
        <v>0</v>
      </c>
      <c r="C25" s="18">
        <v>39036.67</v>
      </c>
      <c r="D25" s="20">
        <v>0</v>
      </c>
      <c r="E25" s="20">
        <v>0.40833336820083682</v>
      </c>
      <c r="F25" s="27"/>
      <c r="G25" s="1"/>
    </row>
    <row r="26" spans="1:10" x14ac:dyDescent="0.3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3">
      <c r="A27" s="8" t="s">
        <v>14</v>
      </c>
      <c r="B27" s="18">
        <v>29138251.950000249</v>
      </c>
      <c r="C27" s="18">
        <v>365673.00999999995</v>
      </c>
      <c r="D27" s="29"/>
      <c r="E27" s="30"/>
      <c r="F27" s="31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1"/>
      <c r="E32" s="1"/>
      <c r="F32" s="1"/>
      <c r="H32" s="35">
        <v>19930347.100000001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8423161.4800000004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28353508.580000002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345550.17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1890892.09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2236442.2600000002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11622799.039999999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21024.400000000001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1621473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321821.48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44177068.759999998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2153752.96</v>
      </c>
      <c r="F56" s="56"/>
      <c r="G56" s="57"/>
      <c r="H56" s="58">
        <v>108</v>
      </c>
      <c r="I56" s="59"/>
    </row>
    <row r="57" spans="1:10" x14ac:dyDescent="0.3">
      <c r="A57" s="46" t="s">
        <v>52</v>
      </c>
      <c r="E57" s="56">
        <v>151310</v>
      </c>
      <c r="F57" s="56"/>
      <c r="G57" s="57"/>
      <c r="H57" s="58">
        <v>8</v>
      </c>
      <c r="I57" s="59"/>
    </row>
    <row r="58" spans="1:10" x14ac:dyDescent="0.3">
      <c r="A58" s="46" t="s">
        <v>53</v>
      </c>
      <c r="B58" s="1"/>
      <c r="C58" s="1"/>
      <c r="D58" s="1"/>
      <c r="E58" s="56">
        <v>784203</v>
      </c>
      <c r="F58" s="57"/>
      <c r="G58" s="57"/>
      <c r="H58" s="58">
        <v>39</v>
      </c>
    </row>
    <row r="59" spans="1:10" x14ac:dyDescent="0.3">
      <c r="A59" s="46" t="s">
        <v>54</v>
      </c>
      <c r="B59" s="1"/>
      <c r="C59" s="1"/>
      <c r="D59" s="1"/>
      <c r="E59" s="56">
        <v>0</v>
      </c>
      <c r="F59" s="57"/>
      <c r="G59" s="57"/>
      <c r="H59" s="58">
        <v>0</v>
      </c>
    </row>
    <row r="60" spans="1:10" x14ac:dyDescent="0.3">
      <c r="A60" s="46" t="s">
        <v>55</v>
      </c>
      <c r="B60" s="1"/>
      <c r="C60" s="1"/>
      <c r="D60" s="1"/>
      <c r="E60" s="56">
        <v>44919</v>
      </c>
      <c r="F60" s="57"/>
      <c r="G60" s="57"/>
      <c r="H60" s="58">
        <v>2</v>
      </c>
    </row>
    <row r="61" spans="1:10" x14ac:dyDescent="0.3">
      <c r="A61" s="46" t="s">
        <v>56</v>
      </c>
      <c r="B61" s="1"/>
      <c r="C61" s="1"/>
      <c r="D61" s="1"/>
      <c r="E61" s="56"/>
      <c r="F61" s="56">
        <v>1592631.6</v>
      </c>
      <c r="G61" s="57"/>
      <c r="H61" s="58">
        <v>81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40697.769999999997</v>
      </c>
      <c r="H62" s="58">
        <v>2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6112954.1900000004</v>
      </c>
      <c r="H63" s="58">
        <v>288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2227902.12</v>
      </c>
      <c r="H64" s="58">
        <v>87</v>
      </c>
    </row>
    <row r="65" spans="1:10" x14ac:dyDescent="0.3">
      <c r="A65" s="34" t="s">
        <v>60</v>
      </c>
      <c r="B65" s="1"/>
      <c r="C65" s="1"/>
      <c r="D65" s="1"/>
      <c r="E65" s="62">
        <v>3134184.96</v>
      </c>
      <c r="F65" s="62">
        <v>1592631.6</v>
      </c>
      <c r="G65" s="63">
        <v>8381554.0800000001</v>
      </c>
      <c r="H65" s="64">
        <v>615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72199</v>
      </c>
      <c r="E71" s="70">
        <v>1669019103.1800001</v>
      </c>
      <c r="F71" s="71">
        <v>7.0000000000000007E-2</v>
      </c>
      <c r="G71" s="70">
        <v>1380655205.97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-22338527.670000002</v>
      </c>
      <c r="F72" s="74"/>
      <c r="G72" s="35">
        <v>-17527560.990000248</v>
      </c>
      <c r="H72" s="42"/>
      <c r="I72" s="59"/>
    </row>
    <row r="73" spans="1:10" x14ac:dyDescent="0.3">
      <c r="A73" s="46" t="s">
        <v>68</v>
      </c>
      <c r="B73" s="1"/>
      <c r="C73" s="1"/>
      <c r="D73" s="75">
        <v>-130</v>
      </c>
      <c r="E73" s="73">
        <v>-2897432.37</v>
      </c>
      <c r="F73" s="74"/>
      <c r="G73" s="35">
        <v>-2420666.0499999998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-59</v>
      </c>
      <c r="E75" s="73">
        <v>-1380656.87</v>
      </c>
      <c r="F75" s="74"/>
      <c r="G75" s="35">
        <v>-1086121.54</v>
      </c>
      <c r="H75" s="42"/>
      <c r="I75" s="59"/>
    </row>
    <row r="76" spans="1:10" x14ac:dyDescent="0.3">
      <c r="A76" s="46" t="s">
        <v>71</v>
      </c>
      <c r="B76" s="1"/>
      <c r="C76" s="1"/>
      <c r="D76" s="75">
        <v>-454</v>
      </c>
      <c r="E76" s="73">
        <v>-9790825.2899999991</v>
      </c>
      <c r="F76" s="76"/>
      <c r="G76" s="35">
        <v>-8103903.3700000001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71556</v>
      </c>
      <c r="E77" s="79">
        <v>1632611660.9800003</v>
      </c>
      <c r="F77" s="80"/>
      <c r="G77" s="79">
        <v>1351516954.02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433148290.63999999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918368663.38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1351516954.02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44177068.759999998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44177068.759999998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2213091.13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1403932.68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1150546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1150546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4767569.8099999996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2531.34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2531.34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152320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152320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171785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171785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39036.67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39036.67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365673.00999999995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365673.00999999995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39043825.939999998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29138251.950000249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29138251.950000249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9905573.9900000002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7634738.5700000003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7634738.5700000003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7634738.5700000003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7634738.5700000003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9905573.9899999965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17540312.559999995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9905573.9899999946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7634738.5700000003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18.64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0.70352237693754283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0.5149165813966804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2651734.9700000002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2420666.0499999998</v>
      </c>
      <c r="H199" s="106">
        <v>130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231068.92000000039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1380655205.97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1.6736178518782281E-4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-1.317964E-4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-5.0597199999999997E-5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1.3108360000000001E-4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-2.0498263120160114E-4</v>
      </c>
      <c r="H208" s="76">
        <v>-312997.76000000036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2.0650256035480816E-3</v>
      </c>
      <c r="G211" s="101">
        <v>2851088.35</v>
      </c>
      <c r="H211" s="112">
        <v>151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3.8278073896712153E-4</v>
      </c>
      <c r="G212" s="101">
        <v>528488.22</v>
      </c>
      <c r="H212" s="112">
        <v>29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1.5407379704953086E-4</v>
      </c>
      <c r="G213" s="113">
        <v>212722.79</v>
      </c>
      <c r="H213" s="114">
        <v>13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3.2585847505925079E-5</v>
      </c>
      <c r="G214" s="115">
        <v>44989.82</v>
      </c>
      <c r="H214" s="116">
        <v>3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2.6018801395647339E-3</v>
      </c>
      <c r="G215" s="98">
        <v>3637289.18</v>
      </c>
      <c r="H215" s="117">
        <v>196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5.6944038352257746E-4</v>
      </c>
      <c r="H218" s="121">
        <v>6.2327733071095167E-4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8.817753E-4</v>
      </c>
      <c r="H219" s="120">
        <v>9.3636830000000002E-4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8.2672140000000002E-4</v>
      </c>
      <c r="H220" s="120">
        <v>8.6312010000000002E-4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7.3571520000000003E-4</v>
      </c>
      <c r="H221" s="120">
        <v>7.6352530000000003E-4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786200.83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5.6944038352257746E-4</v>
      </c>
      <c r="H224" s="120"/>
    </row>
    <row r="225" spans="1:9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3">
      <c r="A226" s="123" t="s">
        <v>180</v>
      </c>
      <c r="B226" s="1"/>
      <c r="C226" s="2"/>
      <c r="D226" s="3"/>
      <c r="E226" s="1"/>
      <c r="F226" s="1"/>
      <c r="G226" s="125" t="s">
        <v>213</v>
      </c>
      <c r="H226" s="120"/>
    </row>
    <row r="227" spans="1:9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3">
      <c r="A229" s="15" t="s">
        <v>182</v>
      </c>
      <c r="B229" s="1"/>
      <c r="C229" s="2"/>
      <c r="D229" s="3"/>
      <c r="E229" s="21"/>
      <c r="F229" s="1"/>
      <c r="G229" s="101">
        <v>2153752.96</v>
      </c>
      <c r="H229" s="126">
        <v>108</v>
      </c>
    </row>
    <row r="230" spans="1:9" x14ac:dyDescent="0.3">
      <c r="A230" s="15" t="s">
        <v>183</v>
      </c>
      <c r="B230" s="1"/>
      <c r="C230" s="2"/>
      <c r="D230" s="3"/>
      <c r="E230" s="21"/>
      <c r="F230" s="1"/>
      <c r="G230" s="115">
        <v>1868533.52</v>
      </c>
      <c r="H230" s="126">
        <v>108</v>
      </c>
    </row>
    <row r="231" spans="1:9" x14ac:dyDescent="0.3">
      <c r="A231" s="15" t="s">
        <v>184</v>
      </c>
      <c r="B231" s="1"/>
      <c r="C231" s="2"/>
      <c r="D231" s="3"/>
      <c r="E231" s="21"/>
      <c r="F231" s="1"/>
      <c r="G231" s="94">
        <v>285219.43999999994</v>
      </c>
      <c r="H231" s="62"/>
    </row>
    <row r="232" spans="1:9" x14ac:dyDescent="0.3">
      <c r="A232" s="15"/>
      <c r="B232" s="1"/>
      <c r="C232" s="2"/>
      <c r="D232" s="3"/>
      <c r="E232" s="1"/>
      <c r="F232" s="1"/>
      <c r="G232" s="127"/>
    </row>
    <row r="233" spans="1:9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3">
      <c r="A234" s="15" t="s">
        <v>186</v>
      </c>
      <c r="B234" s="1"/>
      <c r="C234" s="2"/>
      <c r="D234" s="3"/>
      <c r="E234" s="21"/>
      <c r="F234" s="1"/>
      <c r="G234" s="76">
        <v>6767690.5800000001</v>
      </c>
      <c r="H234" s="128">
        <v>361</v>
      </c>
      <c r="I234" s="37" t="s">
        <v>51</v>
      </c>
    </row>
    <row r="235" spans="1:9" x14ac:dyDescent="0.3">
      <c r="A235" s="15" t="s">
        <v>187</v>
      </c>
      <c r="B235" s="1"/>
      <c r="C235" s="2"/>
      <c r="D235" s="3"/>
      <c r="E235" s="21"/>
      <c r="F235" s="21"/>
      <c r="G235" s="76">
        <v>6529729.1999999993</v>
      </c>
      <c r="H235" s="69">
        <v>361</v>
      </c>
      <c r="I235" s="37" t="s">
        <v>51</v>
      </c>
    </row>
    <row r="236" spans="1:9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237961.38000000082</v>
      </c>
    </row>
    <row r="237" spans="1:9" ht="14.5" thickTop="1" x14ac:dyDescent="0.3">
      <c r="A237" s="15"/>
      <c r="B237" s="1"/>
      <c r="C237" s="2"/>
      <c r="D237" s="3"/>
      <c r="E237" s="1"/>
      <c r="F237" s="1"/>
      <c r="G237" s="1"/>
      <c r="H237" s="1"/>
    </row>
    <row r="238" spans="1:9" x14ac:dyDescent="0.3">
      <c r="A238" s="15" t="s">
        <v>189</v>
      </c>
      <c r="B238" s="1"/>
      <c r="C238" s="2"/>
      <c r="D238" s="3"/>
      <c r="E238" s="21"/>
      <c r="F238" s="1"/>
      <c r="G238" s="130">
        <v>915952.14000000013</v>
      </c>
      <c r="H238" s="1"/>
    </row>
    <row r="239" spans="1:9" x14ac:dyDescent="0.3">
      <c r="A239" s="15" t="s">
        <v>190</v>
      </c>
      <c r="B239" s="1"/>
      <c r="C239" s="2"/>
      <c r="D239" s="3"/>
      <c r="E239" s="1"/>
      <c r="F239" s="1"/>
      <c r="G239" s="131">
        <v>33</v>
      </c>
      <c r="H239" s="1"/>
    </row>
    <row r="240" spans="1:9" x14ac:dyDescent="0.3">
      <c r="A240" s="15"/>
      <c r="B240" s="1"/>
      <c r="C240" s="2"/>
      <c r="D240" s="3"/>
      <c r="E240" s="1"/>
      <c r="F240" s="1"/>
      <c r="G240" s="131"/>
      <c r="H240" s="1"/>
    </row>
    <row r="241" spans="1:10" x14ac:dyDescent="0.3">
      <c r="A241" s="15" t="s">
        <v>191</v>
      </c>
      <c r="B241" s="1"/>
      <c r="C241" s="2"/>
      <c r="D241" s="3"/>
      <c r="E241" s="1"/>
      <c r="F241" s="1"/>
      <c r="G241" s="1" t="s">
        <v>51</v>
      </c>
      <c r="H241" s="1"/>
      <c r="J241" s="59"/>
    </row>
    <row r="242" spans="1:10" x14ac:dyDescent="0.3">
      <c r="A242" s="15"/>
      <c r="B242" s="1"/>
      <c r="C242" s="2"/>
      <c r="D242" s="3"/>
      <c r="E242" s="1"/>
      <c r="F242" s="1"/>
      <c r="G242" s="1"/>
      <c r="H242" s="1"/>
      <c r="J242" s="59"/>
    </row>
    <row r="243" spans="1:10" x14ac:dyDescent="0.3">
      <c r="A243" s="15" t="s">
        <v>192</v>
      </c>
      <c r="B243" s="1"/>
      <c r="C243" s="2"/>
      <c r="D243" s="3"/>
      <c r="E243" s="1"/>
      <c r="F243" s="1"/>
      <c r="G243" s="1"/>
      <c r="H243" s="76">
        <v>1821315.14</v>
      </c>
      <c r="I243" s="132"/>
      <c r="J243" s="59"/>
    </row>
    <row r="244" spans="1:10" x14ac:dyDescent="0.3">
      <c r="A244" s="15" t="s">
        <v>193</v>
      </c>
      <c r="B244" s="1"/>
      <c r="C244" s="2"/>
      <c r="D244" s="3"/>
      <c r="E244" s="1"/>
      <c r="F244" s="1"/>
      <c r="G244" s="1"/>
      <c r="H244" s="94">
        <v>1403932.68</v>
      </c>
      <c r="I244" s="37"/>
      <c r="J244" s="59"/>
    </row>
    <row r="245" spans="1:10" x14ac:dyDescent="0.3">
      <c r="A245" s="15" t="s">
        <v>194</v>
      </c>
      <c r="B245" s="1"/>
      <c r="C245" s="2"/>
      <c r="D245" s="3"/>
      <c r="E245" s="1"/>
      <c r="F245" s="1"/>
      <c r="G245" s="1"/>
      <c r="H245" s="93">
        <v>1890892.09</v>
      </c>
      <c r="J245" s="59"/>
    </row>
    <row r="246" spans="1:10" ht="14.5" thickBot="1" x14ac:dyDescent="0.35">
      <c r="A246" s="15" t="s">
        <v>195</v>
      </c>
      <c r="B246" s="1"/>
      <c r="C246" s="2"/>
      <c r="D246" s="3"/>
      <c r="E246" s="1"/>
      <c r="F246" s="1"/>
      <c r="G246" s="1"/>
      <c r="H246" s="129">
        <v>2308274.5499999998</v>
      </c>
      <c r="I246" s="97"/>
      <c r="J246" s="59"/>
    </row>
    <row r="247" spans="1:10" ht="14.5" thickTop="1" x14ac:dyDescent="0.3">
      <c r="A247" s="15"/>
      <c r="B247" s="1"/>
      <c r="C247" s="2"/>
      <c r="D247" s="3"/>
      <c r="E247" s="1"/>
      <c r="F247" s="1"/>
      <c r="G247" s="1"/>
      <c r="H247" s="1"/>
      <c r="I247" s="133"/>
      <c r="J247" s="59"/>
    </row>
    <row r="248" spans="1:10" x14ac:dyDescent="0.3">
      <c r="A248" s="15" t="s">
        <v>196</v>
      </c>
      <c r="B248" s="1"/>
      <c r="C248" s="2"/>
      <c r="D248" s="3"/>
      <c r="E248" s="1"/>
      <c r="F248" s="1"/>
      <c r="G248" s="1"/>
      <c r="H248" s="76">
        <v>3308714.1</v>
      </c>
      <c r="I248" s="134"/>
      <c r="J248" s="59"/>
    </row>
    <row r="249" spans="1:10" x14ac:dyDescent="0.3">
      <c r="A249" s="15" t="s">
        <v>197</v>
      </c>
      <c r="B249" s="1"/>
      <c r="C249" s="2"/>
      <c r="D249" s="3"/>
      <c r="E249" s="1"/>
      <c r="F249" s="1"/>
      <c r="G249" s="1"/>
      <c r="H249" s="94">
        <v>2213091.13</v>
      </c>
      <c r="I249" s="135"/>
      <c r="J249" s="59"/>
    </row>
    <row r="250" spans="1:10" x14ac:dyDescent="0.3">
      <c r="A250" s="15" t="s">
        <v>198</v>
      </c>
      <c r="B250" s="1"/>
      <c r="C250" s="2"/>
      <c r="D250" s="3"/>
      <c r="E250" s="1"/>
      <c r="F250" s="1"/>
      <c r="G250" s="1"/>
      <c r="H250" s="94">
        <v>345550.17</v>
      </c>
      <c r="I250" s="134"/>
    </row>
    <row r="251" spans="1:10" ht="14.5" thickBot="1" x14ac:dyDescent="0.35">
      <c r="A251" s="15" t="s">
        <v>199</v>
      </c>
      <c r="B251" s="1"/>
      <c r="C251" s="2"/>
      <c r="D251" s="3"/>
      <c r="E251" s="1"/>
      <c r="F251" s="1"/>
      <c r="G251" s="1"/>
      <c r="H251" s="129">
        <v>1441173.1400000001</v>
      </c>
      <c r="I251" s="136"/>
    </row>
    <row r="252" spans="1:10" ht="14.5" thickTop="1" x14ac:dyDescent="0.3">
      <c r="A252" s="15"/>
    </row>
    <row r="253" spans="1:10" x14ac:dyDescent="0.3">
      <c r="A253" s="118" t="s">
        <v>200</v>
      </c>
      <c r="F253" s="137"/>
      <c r="I253" s="37"/>
    </row>
    <row r="254" spans="1:10" x14ac:dyDescent="0.3">
      <c r="A254" s="118"/>
      <c r="F254" s="137"/>
    </row>
    <row r="255" spans="1:10" x14ac:dyDescent="0.3">
      <c r="A255" s="46" t="s">
        <v>201</v>
      </c>
      <c r="F255" s="137"/>
    </row>
    <row r="256" spans="1:10" x14ac:dyDescent="0.3">
      <c r="A256" s="46" t="s">
        <v>202</v>
      </c>
      <c r="F256" s="137"/>
    </row>
    <row r="257" spans="1:8" x14ac:dyDescent="0.3">
      <c r="A257" s="46" t="s">
        <v>203</v>
      </c>
      <c r="E257" s="32"/>
      <c r="F257" s="137"/>
    </row>
    <row r="258" spans="1:8" x14ac:dyDescent="0.3">
      <c r="A258" s="46" t="s">
        <v>204</v>
      </c>
      <c r="E258" s="32" t="s">
        <v>51</v>
      </c>
      <c r="F258" s="137"/>
      <c r="H258" s="138" t="s">
        <v>214</v>
      </c>
    </row>
    <row r="259" spans="1:8" x14ac:dyDescent="0.3">
      <c r="A259" s="46"/>
      <c r="F259" s="137"/>
      <c r="H259" s="118"/>
    </row>
    <row r="260" spans="1:8" x14ac:dyDescent="0.3">
      <c r="A260" s="46" t="s">
        <v>215</v>
      </c>
      <c r="F260" s="137"/>
      <c r="H260" s="118"/>
    </row>
    <row r="261" spans="1:8" x14ac:dyDescent="0.3">
      <c r="A261" s="46" t="s">
        <v>216</v>
      </c>
      <c r="E261" s="32" t="s">
        <v>51</v>
      </c>
      <c r="F261" s="137"/>
      <c r="H261" s="138" t="s">
        <v>214</v>
      </c>
    </row>
    <row r="262" spans="1:8" x14ac:dyDescent="0.3">
      <c r="A262" s="46"/>
      <c r="F262" s="137"/>
      <c r="H262" s="118"/>
    </row>
    <row r="263" spans="1:8" x14ac:dyDescent="0.3">
      <c r="A263" s="46" t="s">
        <v>207</v>
      </c>
      <c r="F263" s="137"/>
      <c r="H263" s="118"/>
    </row>
    <row r="264" spans="1:8" x14ac:dyDescent="0.3">
      <c r="A264" s="46" t="s">
        <v>208</v>
      </c>
      <c r="E264" s="32" t="s">
        <v>51</v>
      </c>
      <c r="F264" s="137"/>
      <c r="H264" s="138" t="s">
        <v>214</v>
      </c>
    </row>
    <row r="265" spans="1:8" x14ac:dyDescent="0.3">
      <c r="A265" s="46"/>
      <c r="E265" s="32"/>
      <c r="F265" s="137"/>
      <c r="H265" s="138"/>
    </row>
    <row r="266" spans="1:8" x14ac:dyDescent="0.3">
      <c r="A266" s="46" t="s">
        <v>209</v>
      </c>
      <c r="E266" s="32"/>
      <c r="F266" s="137"/>
      <c r="H266" s="138"/>
    </row>
    <row r="267" spans="1:8" x14ac:dyDescent="0.3">
      <c r="A267" s="46" t="s">
        <v>210</v>
      </c>
      <c r="E267" s="32" t="s">
        <v>51</v>
      </c>
      <c r="F267" s="137"/>
      <c r="H267" s="138" t="s">
        <v>214</v>
      </c>
    </row>
    <row r="268" spans="1:8" x14ac:dyDescent="0.3">
      <c r="A268" s="46"/>
      <c r="E268" s="32"/>
      <c r="F268" s="137"/>
      <c r="H268" s="138"/>
    </row>
    <row r="269" spans="1:8" x14ac:dyDescent="0.3">
      <c r="A269" s="46" t="s">
        <v>211</v>
      </c>
      <c r="F269" s="137"/>
      <c r="H269" s="118"/>
    </row>
    <row r="270" spans="1:8" x14ac:dyDescent="0.3">
      <c r="A270" s="46" t="s">
        <v>212</v>
      </c>
      <c r="E270" s="32" t="s">
        <v>51</v>
      </c>
      <c r="F270" s="137"/>
      <c r="H270" s="138" t="s">
        <v>214</v>
      </c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2020-B
Servicer Report
</oddHeader>
  </headerFooter>
  <rowBreaks count="2" manualBreakCount="2">
    <brk id="99" max="16383" man="1"/>
    <brk id="190" max="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76"/>
  <sheetViews>
    <sheetView zoomScale="75" zoomScaleNormal="75" workbookViewId="0">
      <selection sqref="A1:XFD1048576"/>
    </sheetView>
  </sheetViews>
  <sheetFormatPr defaultColWidth="34.453125" defaultRowHeight="14" x14ac:dyDescent="0.3"/>
  <cols>
    <col min="1" max="1" width="32.453125" style="1" customWidth="1"/>
    <col min="2" max="2" width="20.453125" style="4" customWidth="1"/>
    <col min="3" max="3" width="18.90625" style="4" bestFit="1" customWidth="1"/>
    <col min="4" max="4" width="37.90625" style="4" customWidth="1"/>
    <col min="5" max="5" width="21.453125" style="4" customWidth="1"/>
    <col min="6" max="6" width="23.453125" style="4" customWidth="1"/>
    <col min="7" max="7" width="20.90625" style="4" customWidth="1"/>
    <col min="8" max="8" width="18.08984375" style="4" customWidth="1"/>
    <col min="9" max="9" width="15.089843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44228</v>
      </c>
      <c r="D3" s="8" t="s">
        <v>1</v>
      </c>
      <c r="E3" s="9">
        <v>44270</v>
      </c>
      <c r="F3" s="1"/>
      <c r="G3" s="1"/>
    </row>
    <row r="4" spans="1:31" x14ac:dyDescent="0.3">
      <c r="A4" s="6" t="s">
        <v>2</v>
      </c>
      <c r="B4" s="1"/>
      <c r="C4" s="7">
        <v>44255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44243</v>
      </c>
      <c r="D5" s="8" t="s">
        <v>5</v>
      </c>
      <c r="E5" s="10">
        <v>27</v>
      </c>
      <c r="F5" s="11"/>
      <c r="G5" s="1"/>
    </row>
    <row r="6" spans="1:31" x14ac:dyDescent="0.3">
      <c r="A6" s="6" t="s">
        <v>6</v>
      </c>
      <c r="B6" s="1"/>
      <c r="C6" s="7">
        <v>44270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1526947713.4000001</v>
      </c>
      <c r="D10" s="19">
        <v>1405975557.75</v>
      </c>
      <c r="E10" s="18">
        <v>1380655205.97</v>
      </c>
      <c r="F10" s="20">
        <v>0.90419285077924783</v>
      </c>
      <c r="G10" s="21"/>
      <c r="H10" s="22"/>
    </row>
    <row r="11" spans="1:31" x14ac:dyDescent="0.3">
      <c r="A11" s="8" t="s">
        <v>14</v>
      </c>
      <c r="B11" s="8"/>
      <c r="C11" s="18">
        <v>1526947713.4000001</v>
      </c>
      <c r="D11" s="19">
        <v>1405975557.75</v>
      </c>
      <c r="E11" s="18">
        <v>1380655205.9700003</v>
      </c>
      <c r="F11" s="20">
        <v>0.90419285077924805</v>
      </c>
      <c r="G11" s="1"/>
    </row>
    <row r="12" spans="1:31" x14ac:dyDescent="0.3">
      <c r="A12" s="23" t="s">
        <v>15</v>
      </c>
      <c r="B12" s="24">
        <v>1.825E-3</v>
      </c>
      <c r="C12" s="18">
        <v>162400000</v>
      </c>
      <c r="D12" s="19">
        <v>41427844.350000001</v>
      </c>
      <c r="E12" s="18">
        <v>16107492.57</v>
      </c>
      <c r="F12" s="20">
        <v>9.9184067549261082E-2</v>
      </c>
      <c r="G12" s="21"/>
    </row>
    <row r="13" spans="1:31" x14ac:dyDescent="0.3">
      <c r="A13" s="23" t="s">
        <v>16</v>
      </c>
      <c r="B13" s="24">
        <v>3.3999999999999998E-3</v>
      </c>
      <c r="C13" s="18">
        <v>537600000</v>
      </c>
      <c r="D13" s="19">
        <v>537600000</v>
      </c>
      <c r="E13" s="18">
        <v>537600000</v>
      </c>
      <c r="F13" s="20">
        <v>1</v>
      </c>
      <c r="G13" s="21"/>
    </row>
    <row r="14" spans="1:31" x14ac:dyDescent="0.3">
      <c r="A14" s="23" t="s">
        <v>17</v>
      </c>
      <c r="B14" s="25">
        <v>0</v>
      </c>
      <c r="C14" s="18">
        <v>0</v>
      </c>
      <c r="D14" s="19">
        <v>0</v>
      </c>
      <c r="E14" s="18">
        <v>0</v>
      </c>
      <c r="F14" s="20">
        <v>0</v>
      </c>
      <c r="G14" s="21"/>
    </row>
    <row r="15" spans="1:31" x14ac:dyDescent="0.3">
      <c r="A15" s="23" t="s">
        <v>18</v>
      </c>
      <c r="B15" s="24">
        <v>4.3E-3</v>
      </c>
      <c r="C15" s="18">
        <v>479400000</v>
      </c>
      <c r="D15" s="19">
        <v>479400000</v>
      </c>
      <c r="E15" s="18">
        <v>479400000</v>
      </c>
      <c r="F15" s="20">
        <v>1</v>
      </c>
      <c r="G15" s="1"/>
    </row>
    <row r="16" spans="1:31" x14ac:dyDescent="0.3">
      <c r="A16" s="23" t="s">
        <v>19</v>
      </c>
      <c r="B16" s="24">
        <v>4.8999999999999998E-3</v>
      </c>
      <c r="C16" s="18">
        <v>95600000</v>
      </c>
      <c r="D16" s="19">
        <v>95600000</v>
      </c>
      <c r="E16" s="18">
        <v>95600000</v>
      </c>
      <c r="F16" s="20">
        <v>1</v>
      </c>
      <c r="G16" s="1"/>
    </row>
    <row r="17" spans="1:10" x14ac:dyDescent="0.3">
      <c r="A17" s="23" t="s">
        <v>20</v>
      </c>
      <c r="B17" s="24">
        <v>0</v>
      </c>
      <c r="C17" s="18">
        <v>251947713.40000001</v>
      </c>
      <c r="D17" s="19">
        <v>251947713.40000001</v>
      </c>
      <c r="E17" s="18">
        <v>251947713.40000001</v>
      </c>
      <c r="F17" s="20">
        <v>1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25320351.779999886</v>
      </c>
      <c r="C21" s="18">
        <v>5670.44</v>
      </c>
      <c r="D21" s="20">
        <v>155.91349618226531</v>
      </c>
      <c r="E21" s="20">
        <v>3.4916502463054187E-2</v>
      </c>
      <c r="F21" s="27"/>
      <c r="G21" s="1"/>
    </row>
    <row r="22" spans="1:10" x14ac:dyDescent="0.3">
      <c r="A22" s="23" t="s">
        <v>16</v>
      </c>
      <c r="B22" s="18">
        <v>0</v>
      </c>
      <c r="C22" s="18">
        <v>152320</v>
      </c>
      <c r="D22" s="20">
        <v>0</v>
      </c>
      <c r="E22" s="20">
        <v>0.28333333333333333</v>
      </c>
      <c r="F22" s="27"/>
      <c r="G22" s="1"/>
    </row>
    <row r="23" spans="1:10" x14ac:dyDescent="0.3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3">
      <c r="A24" s="23" t="s">
        <v>18</v>
      </c>
      <c r="B24" s="18">
        <v>0</v>
      </c>
      <c r="C24" s="18">
        <v>171785</v>
      </c>
      <c r="D24" s="20">
        <v>0</v>
      </c>
      <c r="E24" s="20">
        <v>0.35833333333333334</v>
      </c>
      <c r="F24" s="27"/>
      <c r="G24" s="1"/>
    </row>
    <row r="25" spans="1:10" x14ac:dyDescent="0.3">
      <c r="A25" s="23" t="s">
        <v>19</v>
      </c>
      <c r="B25" s="18">
        <v>0</v>
      </c>
      <c r="C25" s="18">
        <v>39036.67</v>
      </c>
      <c r="D25" s="20">
        <v>0</v>
      </c>
      <c r="E25" s="20">
        <v>0.40833336820083682</v>
      </c>
      <c r="F25" s="27"/>
      <c r="G25" s="1"/>
    </row>
    <row r="26" spans="1:10" x14ac:dyDescent="0.3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3">
      <c r="A27" s="8" t="s">
        <v>14</v>
      </c>
      <c r="B27" s="18">
        <v>25320351.779999886</v>
      </c>
      <c r="C27" s="18">
        <v>368812.11</v>
      </c>
      <c r="D27" s="29"/>
      <c r="E27" s="30"/>
      <c r="F27" s="31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1"/>
      <c r="E32" s="1"/>
      <c r="F32" s="1"/>
      <c r="H32" s="35">
        <v>16051479.52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7782657.8499999996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23834137.369999997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1935869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1083782.58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3019651.58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6977492.7800000003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6613.95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1722176.8800000001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101500.01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35661572.57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1355736</v>
      </c>
      <c r="F56" s="56"/>
      <c r="G56" s="57"/>
      <c r="H56" s="58">
        <v>72</v>
      </c>
      <c r="I56" s="59"/>
    </row>
    <row r="57" spans="1:10" x14ac:dyDescent="0.3">
      <c r="A57" s="46" t="s">
        <v>52</v>
      </c>
      <c r="E57" s="56">
        <v>94199</v>
      </c>
      <c r="F57" s="56"/>
      <c r="G57" s="57"/>
      <c r="H57" s="58">
        <v>4</v>
      </c>
      <c r="I57" s="59"/>
    </row>
    <row r="58" spans="1:10" x14ac:dyDescent="0.3">
      <c r="A58" s="46" t="s">
        <v>53</v>
      </c>
      <c r="B58" s="1"/>
      <c r="C58" s="1"/>
      <c r="D58" s="1"/>
      <c r="E58" s="56">
        <v>491942</v>
      </c>
      <c r="F58" s="57"/>
      <c r="G58" s="57"/>
      <c r="H58" s="58">
        <v>27</v>
      </c>
    </row>
    <row r="59" spans="1:10" x14ac:dyDescent="0.3">
      <c r="A59" s="46" t="s">
        <v>54</v>
      </c>
      <c r="B59" s="1"/>
      <c r="C59" s="1"/>
      <c r="D59" s="1"/>
      <c r="E59" s="56">
        <v>0</v>
      </c>
      <c r="F59" s="57"/>
      <c r="G59" s="57"/>
      <c r="H59" s="58">
        <v>0</v>
      </c>
    </row>
    <row r="60" spans="1:10" x14ac:dyDescent="0.3">
      <c r="A60" s="46" t="s">
        <v>55</v>
      </c>
      <c r="B60" s="1"/>
      <c r="C60" s="1"/>
      <c r="D60" s="1"/>
      <c r="E60" s="56">
        <v>0</v>
      </c>
      <c r="F60" s="57"/>
      <c r="G60" s="57"/>
      <c r="H60" s="58">
        <v>0</v>
      </c>
    </row>
    <row r="61" spans="1:10" x14ac:dyDescent="0.3">
      <c r="A61" s="46" t="s">
        <v>56</v>
      </c>
      <c r="B61" s="1"/>
      <c r="C61" s="1"/>
      <c r="D61" s="1"/>
      <c r="E61" s="56"/>
      <c r="F61" s="56">
        <v>1696707.28</v>
      </c>
      <c r="G61" s="57"/>
      <c r="H61" s="58">
        <v>85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0</v>
      </c>
      <c r="H62" s="58">
        <v>0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3835991.37</v>
      </c>
      <c r="H63" s="58">
        <v>167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1005825.67</v>
      </c>
      <c r="H64" s="58">
        <v>40</v>
      </c>
    </row>
    <row r="65" spans="1:10" x14ac:dyDescent="0.3">
      <c r="A65" s="34" t="s">
        <v>60</v>
      </c>
      <c r="B65" s="1"/>
      <c r="C65" s="1"/>
      <c r="D65" s="1"/>
      <c r="E65" s="62">
        <v>1941877</v>
      </c>
      <c r="F65" s="62">
        <v>1696707.28</v>
      </c>
      <c r="G65" s="63">
        <v>4841817.04</v>
      </c>
      <c r="H65" s="64">
        <v>395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72621</v>
      </c>
      <c r="E71" s="70">
        <v>1700891019.45</v>
      </c>
      <c r="F71" s="71">
        <v>7.0000000000000007E-2</v>
      </c>
      <c r="G71" s="70">
        <v>1405975557.75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-22488405.66</v>
      </c>
      <c r="F72" s="74"/>
      <c r="G72" s="35">
        <v>-17551638.369999886</v>
      </c>
      <c r="H72" s="42"/>
      <c r="I72" s="59"/>
    </row>
    <row r="73" spans="1:10" x14ac:dyDescent="0.3">
      <c r="A73" s="46" t="s">
        <v>68</v>
      </c>
      <c r="B73" s="1"/>
      <c r="C73" s="1"/>
      <c r="D73" s="75">
        <v>-139</v>
      </c>
      <c r="E73" s="73">
        <v>-3060816.55</v>
      </c>
      <c r="F73" s="74"/>
      <c r="G73" s="35">
        <v>-2509560.59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-40</v>
      </c>
      <c r="E75" s="73">
        <v>-861217.59</v>
      </c>
      <c r="F75" s="74"/>
      <c r="G75" s="35">
        <v>-697851.43</v>
      </c>
      <c r="H75" s="42"/>
      <c r="I75" s="59"/>
    </row>
    <row r="76" spans="1:10" x14ac:dyDescent="0.3">
      <c r="A76" s="46" t="s">
        <v>71</v>
      </c>
      <c r="B76" s="1"/>
      <c r="C76" s="1"/>
      <c r="D76" s="75">
        <v>-243</v>
      </c>
      <c r="E76" s="73">
        <v>-5461476.4699999997</v>
      </c>
      <c r="F76" s="76"/>
      <c r="G76" s="35">
        <v>-4561301.3899999997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72199</v>
      </c>
      <c r="E77" s="79">
        <v>1669019103.1800001</v>
      </c>
      <c r="F77" s="80"/>
      <c r="G77" s="79">
        <v>1380655205.97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459462382.06999999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921192823.89999998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1380655205.97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35661572.57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35661572.57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529100.48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1154355.82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1171646.3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1171646.3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2855102.6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5670.44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5670.44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152320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152320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171785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171785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39036.67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39036.67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368812.11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368812.11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32437657.860000003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25320351.779999886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25320351.779999886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7117306.0800000001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7634738.5700000003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7634738.5700000003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7634738.5700000003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7634738.5700000003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7117306.0800000019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14752044.650000002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7117306.0799999982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7634738.570000004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19.600000000000001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0.50260774083429349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0.48348228213986993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2324258.0499999998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2509560.59</v>
      </c>
      <c r="H199" s="106">
        <v>139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-185302.54000000004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1405975557.75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-1.3179641635914494E-4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-5.0597199999999997E-5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1.3108360000000001E-4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-1.6573289999999999E-4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-5.3655301541119528E-5</v>
      </c>
      <c r="H208" s="76">
        <v>-81928.839999999967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2.9557299677743986E-3</v>
      </c>
      <c r="G211" s="101">
        <v>4155684.09</v>
      </c>
      <c r="H211" s="112">
        <v>203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6.8825356505384096E-4</v>
      </c>
      <c r="G212" s="101">
        <v>967667.69</v>
      </c>
      <c r="H212" s="112">
        <v>53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1.6933566070025089E-4</v>
      </c>
      <c r="G213" s="113">
        <v>238081.8</v>
      </c>
      <c r="H213" s="114">
        <v>13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2.4186046345228506E-5</v>
      </c>
      <c r="G214" s="115">
        <v>34004.99</v>
      </c>
      <c r="H214" s="116">
        <v>2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3.81331919352849E-3</v>
      </c>
      <c r="G215" s="98">
        <v>5395438.5699999994</v>
      </c>
      <c r="H215" s="117">
        <v>271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8.817752720993204E-4</v>
      </c>
      <c r="H218" s="121">
        <v>9.3636826813180759E-4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8.2672140000000002E-4</v>
      </c>
      <c r="H219" s="120">
        <v>8.6312010000000002E-4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7.3571520000000003E-4</v>
      </c>
      <c r="H220" s="120">
        <v>7.6352530000000003E-4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4.6939559999999999E-4</v>
      </c>
      <c r="H221" s="120">
        <v>4.8883819999999997E-4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1239754.48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8.817752720993204E-4</v>
      </c>
      <c r="H224" s="120"/>
    </row>
    <row r="225" spans="1:10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10" x14ac:dyDescent="0.3">
      <c r="A226" s="123" t="s">
        <v>180</v>
      </c>
      <c r="B226" s="1"/>
      <c r="C226" s="2"/>
      <c r="D226" s="3"/>
      <c r="E226" s="1"/>
      <c r="F226" s="1"/>
      <c r="G226" s="125" t="s">
        <v>213</v>
      </c>
      <c r="H226" s="120"/>
    </row>
    <row r="227" spans="1:10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10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10" x14ac:dyDescent="0.3">
      <c r="A229" s="15" t="s">
        <v>182</v>
      </c>
      <c r="B229" s="1"/>
      <c r="C229" s="2"/>
      <c r="D229" s="3"/>
      <c r="E229" s="21"/>
      <c r="F229" s="1"/>
      <c r="G229" s="101">
        <v>1355736</v>
      </c>
      <c r="H229" s="126">
        <v>72</v>
      </c>
    </row>
    <row r="230" spans="1:10" x14ac:dyDescent="0.3">
      <c r="A230" s="15" t="s">
        <v>183</v>
      </c>
      <c r="B230" s="1"/>
      <c r="C230" s="2"/>
      <c r="D230" s="3"/>
      <c r="E230" s="21"/>
      <c r="F230" s="1"/>
      <c r="G230" s="115">
        <v>1313851.42</v>
      </c>
      <c r="H230" s="126">
        <v>72</v>
      </c>
    </row>
    <row r="231" spans="1:10" x14ac:dyDescent="0.3">
      <c r="A231" s="15" t="s">
        <v>184</v>
      </c>
      <c r="B231" s="1"/>
      <c r="C231" s="2"/>
      <c r="D231" s="3"/>
      <c r="E231" s="21"/>
      <c r="F231" s="1"/>
      <c r="G231" s="94">
        <v>41884.580000000075</v>
      </c>
      <c r="H231" s="62"/>
    </row>
    <row r="232" spans="1:10" x14ac:dyDescent="0.3">
      <c r="A232" s="15"/>
      <c r="B232" s="1"/>
      <c r="C232" s="2"/>
      <c r="D232" s="3"/>
      <c r="E232" s="1"/>
      <c r="F232" s="1"/>
      <c r="G232" s="127"/>
    </row>
    <row r="233" spans="1:10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10" x14ac:dyDescent="0.3">
      <c r="A234" s="15" t="s">
        <v>186</v>
      </c>
      <c r="B234" s="1"/>
      <c r="C234" s="2"/>
      <c r="D234" s="3"/>
      <c r="E234" s="21"/>
      <c r="F234" s="1"/>
      <c r="G234" s="76">
        <v>4613937.62</v>
      </c>
      <c r="H234" s="128">
        <v>253</v>
      </c>
      <c r="I234" s="37" t="s">
        <v>51</v>
      </c>
    </row>
    <row r="235" spans="1:10" x14ac:dyDescent="0.3">
      <c r="A235" s="15" t="s">
        <v>187</v>
      </c>
      <c r="B235" s="1"/>
      <c r="C235" s="2"/>
      <c r="D235" s="3"/>
      <c r="E235" s="21"/>
      <c r="F235" s="21"/>
      <c r="G235" s="76">
        <v>4661195.68</v>
      </c>
      <c r="H235" s="69">
        <v>253</v>
      </c>
      <c r="I235" s="37" t="s">
        <v>51</v>
      </c>
    </row>
    <row r="236" spans="1:10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-47258.05999999959</v>
      </c>
    </row>
    <row r="237" spans="1:10" ht="14.5" thickTop="1" x14ac:dyDescent="0.3">
      <c r="A237" s="15"/>
      <c r="B237" s="1"/>
      <c r="C237" s="2"/>
      <c r="D237" s="3"/>
      <c r="E237" s="1"/>
      <c r="F237" s="1"/>
      <c r="G237" s="1"/>
      <c r="H237" s="1"/>
    </row>
    <row r="238" spans="1:10" x14ac:dyDescent="0.3">
      <c r="A238" s="15" t="s">
        <v>189</v>
      </c>
      <c r="B238" s="1"/>
      <c r="C238" s="2"/>
      <c r="D238" s="3"/>
      <c r="E238" s="21"/>
      <c r="F238" s="1"/>
      <c r="G238" s="130">
        <v>1906291.33</v>
      </c>
    </row>
    <row r="239" spans="1:10" x14ac:dyDescent="0.3">
      <c r="A239" s="15" t="s">
        <v>190</v>
      </c>
      <c r="B239" s="1"/>
      <c r="C239" s="2"/>
      <c r="D239" s="3"/>
      <c r="E239" s="1"/>
      <c r="F239" s="1"/>
      <c r="G239" s="131">
        <v>70</v>
      </c>
    </row>
    <row r="240" spans="1:10" x14ac:dyDescent="0.3">
      <c r="I240" s="132"/>
      <c r="J240" s="59"/>
    </row>
    <row r="241" spans="1:10" x14ac:dyDescent="0.3">
      <c r="A241" s="15" t="s">
        <v>191</v>
      </c>
      <c r="B241" s="1"/>
      <c r="C241" s="2"/>
      <c r="D241" s="3"/>
      <c r="E241" s="1"/>
      <c r="F241" s="1"/>
      <c r="G241" s="1" t="s">
        <v>51</v>
      </c>
      <c r="H241" s="1"/>
      <c r="I241" s="37"/>
      <c r="J241" s="59"/>
    </row>
    <row r="242" spans="1:10" x14ac:dyDescent="0.3">
      <c r="A242" s="15"/>
      <c r="B242" s="1"/>
      <c r="C242" s="2"/>
      <c r="D242" s="3"/>
      <c r="E242" s="1"/>
      <c r="F242" s="1"/>
      <c r="G242" s="1"/>
      <c r="H242" s="1"/>
      <c r="J242" s="59"/>
    </row>
    <row r="243" spans="1:10" x14ac:dyDescent="0.3">
      <c r="A243" s="15" t="s">
        <v>192</v>
      </c>
      <c r="B243" s="1"/>
      <c r="C243" s="2"/>
      <c r="D243" s="3"/>
      <c r="E243" s="1"/>
      <c r="F243" s="1"/>
      <c r="G243" s="1"/>
      <c r="H243" s="76">
        <v>1891888.38</v>
      </c>
      <c r="I243" s="97"/>
      <c r="J243" s="59"/>
    </row>
    <row r="244" spans="1:10" x14ac:dyDescent="0.3">
      <c r="A244" s="15" t="s">
        <v>193</v>
      </c>
      <c r="B244" s="1"/>
      <c r="C244" s="2"/>
      <c r="D244" s="3"/>
      <c r="E244" s="1"/>
      <c r="F244" s="1"/>
      <c r="G244" s="1"/>
      <c r="H244" s="94">
        <v>1154355.82</v>
      </c>
      <c r="I244" s="133"/>
      <c r="J244" s="59"/>
    </row>
    <row r="245" spans="1:10" x14ac:dyDescent="0.3">
      <c r="A245" s="15" t="s">
        <v>194</v>
      </c>
      <c r="B245" s="1"/>
      <c r="C245" s="2"/>
      <c r="D245" s="3"/>
      <c r="E245" s="1"/>
      <c r="F245" s="1"/>
      <c r="G245" s="1"/>
      <c r="H245" s="93">
        <v>1083782.58</v>
      </c>
      <c r="I245" s="134"/>
      <c r="J245" s="59"/>
    </row>
    <row r="246" spans="1:10" ht="14.5" thickBot="1" x14ac:dyDescent="0.35">
      <c r="A246" s="15" t="s">
        <v>195</v>
      </c>
      <c r="B246" s="1"/>
      <c r="C246" s="2"/>
      <c r="D246" s="3"/>
      <c r="E246" s="1"/>
      <c r="F246" s="1"/>
      <c r="G246" s="1"/>
      <c r="H246" s="129">
        <v>1821315.14</v>
      </c>
      <c r="I246" s="135"/>
      <c r="J246" s="59"/>
    </row>
    <row r="247" spans="1:10" ht="14.5" thickTop="1" x14ac:dyDescent="0.3">
      <c r="A247" s="15"/>
      <c r="B247" s="1"/>
      <c r="C247" s="2"/>
      <c r="D247" s="3"/>
      <c r="E247" s="1"/>
      <c r="F247" s="1"/>
      <c r="G247" s="1"/>
      <c r="H247" s="1"/>
      <c r="I247" s="134"/>
      <c r="J247" s="59"/>
    </row>
    <row r="248" spans="1:10" x14ac:dyDescent="0.3">
      <c r="A248" s="15" t="s">
        <v>196</v>
      </c>
      <c r="B248" s="1"/>
      <c r="C248" s="2"/>
      <c r="D248" s="3"/>
      <c r="E248" s="1"/>
      <c r="F248" s="1"/>
      <c r="G248" s="1"/>
      <c r="H248" s="76">
        <v>1901945.58</v>
      </c>
      <c r="I248" s="136"/>
      <c r="J248" s="59"/>
    </row>
    <row r="249" spans="1:10" x14ac:dyDescent="0.3">
      <c r="A249" s="15" t="s">
        <v>197</v>
      </c>
      <c r="B249" s="1"/>
      <c r="C249" s="2"/>
      <c r="D249" s="3"/>
      <c r="E249" s="1"/>
      <c r="F249" s="1"/>
      <c r="G249" s="1"/>
      <c r="H249" s="94">
        <v>529100.48</v>
      </c>
    </row>
    <row r="250" spans="1:10" x14ac:dyDescent="0.3">
      <c r="A250" s="15" t="s">
        <v>198</v>
      </c>
      <c r="B250" s="1"/>
      <c r="C250" s="2"/>
      <c r="D250" s="3"/>
      <c r="E250" s="1"/>
      <c r="F250" s="1"/>
      <c r="G250" s="1"/>
      <c r="H250" s="94">
        <v>1935869</v>
      </c>
    </row>
    <row r="251" spans="1:10" ht="14.5" thickBot="1" x14ac:dyDescent="0.35">
      <c r="A251" s="15" t="s">
        <v>199</v>
      </c>
      <c r="B251" s="1"/>
      <c r="C251" s="2"/>
      <c r="D251" s="3"/>
      <c r="E251" s="1"/>
      <c r="F251" s="1"/>
      <c r="G251" s="1"/>
      <c r="H251" s="129">
        <v>3308714.1</v>
      </c>
    </row>
    <row r="252" spans="1:10" ht="14.5" thickTop="1" x14ac:dyDescent="0.3">
      <c r="A252" s="15"/>
    </row>
    <row r="253" spans="1:10" x14ac:dyDescent="0.3">
      <c r="A253" s="118" t="s">
        <v>200</v>
      </c>
      <c r="F253" s="137"/>
      <c r="I253" s="37"/>
    </row>
    <row r="254" spans="1:10" x14ac:dyDescent="0.3">
      <c r="A254" s="118"/>
      <c r="F254" s="137"/>
    </row>
    <row r="255" spans="1:10" x14ac:dyDescent="0.3">
      <c r="A255" s="46" t="s">
        <v>201</v>
      </c>
      <c r="F255" s="137"/>
    </row>
    <row r="256" spans="1:10" x14ac:dyDescent="0.3">
      <c r="A256" s="46" t="s">
        <v>202</v>
      </c>
      <c r="F256" s="137"/>
    </row>
    <row r="257" spans="1:8" x14ac:dyDescent="0.3">
      <c r="A257" s="46" t="s">
        <v>203</v>
      </c>
      <c r="E257" s="32"/>
      <c r="F257" s="137"/>
    </row>
    <row r="258" spans="1:8" x14ac:dyDescent="0.3">
      <c r="A258" s="46" t="s">
        <v>204</v>
      </c>
      <c r="E258" s="32" t="s">
        <v>51</v>
      </c>
      <c r="F258" s="137"/>
      <c r="H258" s="138" t="s">
        <v>214</v>
      </c>
    </row>
    <row r="259" spans="1:8" x14ac:dyDescent="0.3">
      <c r="A259" s="46"/>
      <c r="F259" s="137"/>
      <c r="H259" s="118"/>
    </row>
    <row r="260" spans="1:8" x14ac:dyDescent="0.3">
      <c r="A260" s="46" t="s">
        <v>215</v>
      </c>
      <c r="F260" s="137"/>
      <c r="H260" s="118"/>
    </row>
    <row r="261" spans="1:8" x14ac:dyDescent="0.3">
      <c r="A261" s="46" t="s">
        <v>216</v>
      </c>
      <c r="E261" s="32" t="s">
        <v>51</v>
      </c>
      <c r="F261" s="137"/>
      <c r="H261" s="138" t="s">
        <v>214</v>
      </c>
    </row>
    <row r="262" spans="1:8" x14ac:dyDescent="0.3">
      <c r="A262" s="46"/>
      <c r="F262" s="137"/>
      <c r="H262" s="118"/>
    </row>
    <row r="263" spans="1:8" x14ac:dyDescent="0.3">
      <c r="A263" s="46" t="s">
        <v>207</v>
      </c>
      <c r="F263" s="137"/>
      <c r="H263" s="118"/>
    </row>
    <row r="264" spans="1:8" x14ac:dyDescent="0.3">
      <c r="A264" s="46" t="s">
        <v>208</v>
      </c>
      <c r="E264" s="32" t="s">
        <v>51</v>
      </c>
      <c r="F264" s="137"/>
      <c r="H264" s="138" t="s">
        <v>214</v>
      </c>
    </row>
    <row r="265" spans="1:8" x14ac:dyDescent="0.3">
      <c r="A265" s="46"/>
      <c r="E265" s="32"/>
      <c r="F265" s="137"/>
      <c r="H265" s="138"/>
    </row>
    <row r="266" spans="1:8" x14ac:dyDescent="0.3">
      <c r="A266" s="46" t="s">
        <v>209</v>
      </c>
      <c r="E266" s="32"/>
      <c r="F266" s="137"/>
      <c r="H266" s="138"/>
    </row>
    <row r="267" spans="1:8" x14ac:dyDescent="0.3">
      <c r="A267" s="46" t="s">
        <v>210</v>
      </c>
      <c r="E267" s="32" t="s">
        <v>51</v>
      </c>
      <c r="F267" s="137"/>
      <c r="H267" s="138" t="s">
        <v>214</v>
      </c>
    </row>
    <row r="268" spans="1:8" x14ac:dyDescent="0.3">
      <c r="A268" s="46"/>
      <c r="E268" s="32"/>
      <c r="F268" s="137"/>
      <c r="H268" s="138"/>
    </row>
    <row r="269" spans="1:8" x14ac:dyDescent="0.3">
      <c r="A269" s="46" t="s">
        <v>211</v>
      </c>
      <c r="F269" s="137"/>
      <c r="H269" s="118"/>
    </row>
    <row r="270" spans="1:8" x14ac:dyDescent="0.3">
      <c r="A270" s="46" t="s">
        <v>212</v>
      </c>
      <c r="E270" s="32" t="s">
        <v>51</v>
      </c>
      <c r="F270" s="137"/>
      <c r="H270" s="138" t="s">
        <v>214</v>
      </c>
    </row>
    <row r="275" spans="1:8" x14ac:dyDescent="0.3">
      <c r="A275" s="4"/>
      <c r="H275" s="1"/>
    </row>
    <row r="276" spans="1:8" x14ac:dyDescent="0.3">
      <c r="A276" s="4"/>
      <c r="H276" s="1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2020-B
Servicer Report
</oddHeader>
  </headerFooter>
  <rowBreaks count="2" manualBreakCount="2">
    <brk id="99" max="16383" man="1"/>
    <brk id="190" max="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70"/>
  <sheetViews>
    <sheetView zoomScale="75" zoomScaleNormal="75" workbookViewId="0">
      <selection sqref="A1:XFD1048576"/>
    </sheetView>
  </sheetViews>
  <sheetFormatPr defaultColWidth="34.453125" defaultRowHeight="14" x14ac:dyDescent="0.3"/>
  <cols>
    <col min="1" max="1" width="32.453125" style="1" customWidth="1"/>
    <col min="2" max="2" width="20.453125" style="4" customWidth="1"/>
    <col min="3" max="3" width="18.90625" style="4" bestFit="1" customWidth="1"/>
    <col min="4" max="4" width="37.90625" style="4" customWidth="1"/>
    <col min="5" max="5" width="21.453125" style="4" customWidth="1"/>
    <col min="6" max="6" width="23.453125" style="4" customWidth="1"/>
    <col min="7" max="7" width="20.90625" style="4" customWidth="1"/>
    <col min="8" max="8" width="18.08984375" style="4" customWidth="1"/>
    <col min="9" max="9" width="15.089843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44197</v>
      </c>
      <c r="D3" s="8" t="s">
        <v>1</v>
      </c>
      <c r="E3" s="9">
        <v>44243</v>
      </c>
      <c r="F3" s="1"/>
      <c r="G3" s="1"/>
    </row>
    <row r="4" spans="1:31" x14ac:dyDescent="0.3">
      <c r="A4" s="6" t="s">
        <v>2</v>
      </c>
      <c r="B4" s="1"/>
      <c r="C4" s="7">
        <v>44227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44211</v>
      </c>
      <c r="D5" s="8" t="s">
        <v>5</v>
      </c>
      <c r="E5" s="10">
        <v>32</v>
      </c>
      <c r="F5" s="11"/>
      <c r="G5" s="1"/>
    </row>
    <row r="6" spans="1:31" x14ac:dyDescent="0.3">
      <c r="A6" s="6" t="s">
        <v>6</v>
      </c>
      <c r="B6" s="1"/>
      <c r="C6" s="7">
        <v>44243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1526947713.4000001</v>
      </c>
      <c r="D10" s="19">
        <v>1430798392.1400001</v>
      </c>
      <c r="E10" s="18">
        <v>1405975557.75</v>
      </c>
      <c r="F10" s="20">
        <v>0.92077518137105319</v>
      </c>
      <c r="G10" s="21"/>
      <c r="H10" s="22"/>
    </row>
    <row r="11" spans="1:31" x14ac:dyDescent="0.3">
      <c r="A11" s="8" t="s">
        <v>14</v>
      </c>
      <c r="B11" s="8"/>
      <c r="C11" s="18">
        <v>1526947713.4000001</v>
      </c>
      <c r="D11" s="19">
        <v>1430798392.1400001</v>
      </c>
      <c r="E11" s="18">
        <v>1405975557.75</v>
      </c>
      <c r="F11" s="20">
        <v>0.92077518137105319</v>
      </c>
      <c r="G11" s="1"/>
    </row>
    <row r="12" spans="1:31" x14ac:dyDescent="0.3">
      <c r="A12" s="23" t="s">
        <v>15</v>
      </c>
      <c r="B12" s="24">
        <v>1.825E-3</v>
      </c>
      <c r="C12" s="18">
        <v>162400000</v>
      </c>
      <c r="D12" s="19">
        <v>66250678.740000002</v>
      </c>
      <c r="E12" s="18">
        <v>41427844.350000001</v>
      </c>
      <c r="F12" s="20">
        <v>0.25509756373152709</v>
      </c>
      <c r="G12" s="21"/>
    </row>
    <row r="13" spans="1:31" x14ac:dyDescent="0.3">
      <c r="A13" s="23" t="s">
        <v>16</v>
      </c>
      <c r="B13" s="24">
        <v>3.3999999999999998E-3</v>
      </c>
      <c r="C13" s="18">
        <v>537600000</v>
      </c>
      <c r="D13" s="19">
        <v>537600000</v>
      </c>
      <c r="E13" s="18">
        <v>537600000</v>
      </c>
      <c r="F13" s="20">
        <v>1</v>
      </c>
      <c r="G13" s="21"/>
    </row>
    <row r="14" spans="1:31" x14ac:dyDescent="0.3">
      <c r="A14" s="23" t="s">
        <v>17</v>
      </c>
      <c r="B14" s="25">
        <v>0</v>
      </c>
      <c r="C14" s="18">
        <v>0</v>
      </c>
      <c r="D14" s="19">
        <v>0</v>
      </c>
      <c r="E14" s="18">
        <v>0</v>
      </c>
      <c r="F14" s="20">
        <v>0</v>
      </c>
      <c r="G14" s="21"/>
    </row>
    <row r="15" spans="1:31" x14ac:dyDescent="0.3">
      <c r="A15" s="23" t="s">
        <v>18</v>
      </c>
      <c r="B15" s="24">
        <v>4.3E-3</v>
      </c>
      <c r="C15" s="18">
        <v>479400000</v>
      </c>
      <c r="D15" s="19">
        <v>479400000</v>
      </c>
      <c r="E15" s="18">
        <v>479400000</v>
      </c>
      <c r="F15" s="20">
        <v>1</v>
      </c>
      <c r="G15" s="1"/>
    </row>
    <row r="16" spans="1:31" x14ac:dyDescent="0.3">
      <c r="A16" s="23" t="s">
        <v>19</v>
      </c>
      <c r="B16" s="24">
        <v>4.8999999999999998E-3</v>
      </c>
      <c r="C16" s="18">
        <v>95600000</v>
      </c>
      <c r="D16" s="19">
        <v>95600000</v>
      </c>
      <c r="E16" s="18">
        <v>95600000</v>
      </c>
      <c r="F16" s="20">
        <v>1</v>
      </c>
      <c r="G16" s="1"/>
    </row>
    <row r="17" spans="1:10" x14ac:dyDescent="0.3">
      <c r="A17" s="23" t="s">
        <v>20</v>
      </c>
      <c r="B17" s="24">
        <v>0</v>
      </c>
      <c r="C17" s="18">
        <v>251947713.40000001</v>
      </c>
      <c r="D17" s="19">
        <v>251947713.40000001</v>
      </c>
      <c r="E17" s="18">
        <v>251947713.40000001</v>
      </c>
      <c r="F17" s="20">
        <v>1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24822834.390000246</v>
      </c>
      <c r="C21" s="18">
        <v>10747.33</v>
      </c>
      <c r="D21" s="20">
        <v>152.84996545566653</v>
      </c>
      <c r="E21" s="20">
        <v>6.6178140394088675E-2</v>
      </c>
      <c r="F21" s="27"/>
      <c r="G21" s="1"/>
    </row>
    <row r="22" spans="1:10" x14ac:dyDescent="0.3">
      <c r="A22" s="23" t="s">
        <v>16</v>
      </c>
      <c r="B22" s="18">
        <v>0</v>
      </c>
      <c r="C22" s="18">
        <v>152320</v>
      </c>
      <c r="D22" s="20">
        <v>0</v>
      </c>
      <c r="E22" s="20">
        <v>0.28333333333333333</v>
      </c>
      <c r="F22" s="27"/>
      <c r="G22" s="1"/>
    </row>
    <row r="23" spans="1:10" x14ac:dyDescent="0.3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3">
      <c r="A24" s="23" t="s">
        <v>18</v>
      </c>
      <c r="B24" s="18">
        <v>0</v>
      </c>
      <c r="C24" s="18">
        <v>171785</v>
      </c>
      <c r="D24" s="20">
        <v>0</v>
      </c>
      <c r="E24" s="20">
        <v>0.35833333333333334</v>
      </c>
      <c r="F24" s="27"/>
      <c r="G24" s="1"/>
    </row>
    <row r="25" spans="1:10" x14ac:dyDescent="0.3">
      <c r="A25" s="23" t="s">
        <v>19</v>
      </c>
      <c r="B25" s="18">
        <v>0</v>
      </c>
      <c r="C25" s="18">
        <v>39036.67</v>
      </c>
      <c r="D25" s="20">
        <v>0</v>
      </c>
      <c r="E25" s="20">
        <v>0.40833336820083682</v>
      </c>
      <c r="F25" s="27"/>
      <c r="G25" s="1"/>
    </row>
    <row r="26" spans="1:10" x14ac:dyDescent="0.3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3">
      <c r="A27" s="8" t="s">
        <v>14</v>
      </c>
      <c r="B27" s="18">
        <v>24822834.390000246</v>
      </c>
      <c r="C27" s="18">
        <v>373888.99999999994</v>
      </c>
      <c r="D27" s="29"/>
      <c r="E27" s="30"/>
      <c r="F27" s="31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1"/>
      <c r="E32" s="1"/>
      <c r="F32" s="1"/>
      <c r="H32" s="35">
        <v>17265542.489999998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8162421.6500000004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25427964.140000001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795578.85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1399817.45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2195396.2999999998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6275146.1399999987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5150.4399999999996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1375346.4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52711.73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35331715.149999999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1083632.33</v>
      </c>
      <c r="F56" s="56"/>
      <c r="G56" s="57"/>
      <c r="H56" s="58">
        <v>59</v>
      </c>
      <c r="I56" s="59"/>
    </row>
    <row r="57" spans="1:10" x14ac:dyDescent="0.3">
      <c r="A57" s="46" t="s">
        <v>52</v>
      </c>
      <c r="E57" s="56">
        <v>56613.440000000002</v>
      </c>
      <c r="F57" s="56"/>
      <c r="G57" s="57"/>
      <c r="H57" s="58">
        <v>4</v>
      </c>
      <c r="I57" s="59"/>
    </row>
    <row r="58" spans="1:10" x14ac:dyDescent="0.3">
      <c r="A58" s="46" t="s">
        <v>53</v>
      </c>
      <c r="B58" s="1"/>
      <c r="C58" s="1"/>
      <c r="D58" s="1"/>
      <c r="E58" s="56">
        <v>337205</v>
      </c>
      <c r="F58" s="57"/>
      <c r="G58" s="57"/>
      <c r="H58" s="58">
        <v>22</v>
      </c>
    </row>
    <row r="59" spans="1:10" x14ac:dyDescent="0.3">
      <c r="A59" s="46" t="s">
        <v>54</v>
      </c>
      <c r="B59" s="1"/>
      <c r="C59" s="1"/>
      <c r="D59" s="1"/>
      <c r="E59" s="56">
        <v>0</v>
      </c>
      <c r="F59" s="57"/>
      <c r="G59" s="57"/>
      <c r="H59" s="58">
        <v>0</v>
      </c>
    </row>
    <row r="60" spans="1:10" x14ac:dyDescent="0.3">
      <c r="A60" s="46" t="s">
        <v>55</v>
      </c>
      <c r="B60" s="1"/>
      <c r="C60" s="1"/>
      <c r="D60" s="1"/>
      <c r="E60" s="56">
        <v>0</v>
      </c>
      <c r="F60" s="57"/>
      <c r="G60" s="57"/>
      <c r="H60" s="58">
        <v>0</v>
      </c>
    </row>
    <row r="61" spans="1:10" x14ac:dyDescent="0.3">
      <c r="A61" s="46" t="s">
        <v>56</v>
      </c>
      <c r="B61" s="1"/>
      <c r="C61" s="1"/>
      <c r="D61" s="1"/>
      <c r="E61" s="56"/>
      <c r="F61" s="56">
        <v>1354359.97</v>
      </c>
      <c r="G61" s="57"/>
      <c r="H61" s="58">
        <v>63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17154.52</v>
      </c>
      <c r="H62" s="58">
        <v>1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3136268.48</v>
      </c>
      <c r="H63" s="58">
        <v>131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1423944.04</v>
      </c>
      <c r="H64" s="58">
        <v>52</v>
      </c>
    </row>
    <row r="65" spans="1:10" x14ac:dyDescent="0.3">
      <c r="A65" s="34" t="s">
        <v>60</v>
      </c>
      <c r="B65" s="1"/>
      <c r="C65" s="1"/>
      <c r="D65" s="1"/>
      <c r="E65" s="62">
        <v>1477450.77</v>
      </c>
      <c r="F65" s="62">
        <v>1354359.97</v>
      </c>
      <c r="G65" s="63">
        <v>4577367.04</v>
      </c>
      <c r="H65" s="64">
        <v>332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72991</v>
      </c>
      <c r="E71" s="70">
        <v>1732341648.23</v>
      </c>
      <c r="F71" s="71">
        <v>7.0000000000000007E-2</v>
      </c>
      <c r="G71" s="70">
        <v>1430798392.1400001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-22664414.329999998</v>
      </c>
      <c r="F72" s="74"/>
      <c r="G72" s="35">
        <v>-17593135.490000248</v>
      </c>
      <c r="H72" s="42"/>
      <c r="I72" s="59"/>
    </row>
    <row r="73" spans="1:10" x14ac:dyDescent="0.3">
      <c r="A73" s="46" t="s">
        <v>68</v>
      </c>
      <c r="B73" s="1"/>
      <c r="C73" s="1"/>
      <c r="D73" s="75">
        <v>-95</v>
      </c>
      <c r="E73" s="73">
        <v>-2203210.69</v>
      </c>
      <c r="F73" s="74"/>
      <c r="G73" s="35">
        <v>-1846219.32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-41</v>
      </c>
      <c r="E75" s="73">
        <v>-988112.42</v>
      </c>
      <c r="F75" s="74"/>
      <c r="G75" s="35">
        <v>-770230.5</v>
      </c>
      <c r="H75" s="42"/>
      <c r="I75" s="59"/>
    </row>
    <row r="76" spans="1:10" x14ac:dyDescent="0.3">
      <c r="A76" s="46" t="s">
        <v>71</v>
      </c>
      <c r="B76" s="1"/>
      <c r="C76" s="1"/>
      <c r="D76" s="75">
        <v>-234</v>
      </c>
      <c r="E76" s="73">
        <v>-5594891.3399999999</v>
      </c>
      <c r="F76" s="76"/>
      <c r="G76" s="35">
        <v>-4613249.08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72621</v>
      </c>
      <c r="E77" s="79">
        <v>1700891019.45</v>
      </c>
      <c r="F77" s="80"/>
      <c r="G77" s="79">
        <v>1405975557.75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485101106.38999999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920874451.36000001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1405975557.75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35331715.149999991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35331715.149999991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744828.75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663196.81000000006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1192331.99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1192331.99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2600357.5499999998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10747.33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10747.33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152320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152320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171785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171785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39036.67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39036.67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373888.99999999994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373888.99999999994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32357468.59999999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24822834.390000246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24822834.390000246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7534634.21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7634738.5700000003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7634738.5700000003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7634738.5700000003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7634738.5700000003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7534634.2099999897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15169372.77999999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7534634.2099999897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7634738.5700000003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20.58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0.48715853282153321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0.47965719040098531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1773824.93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1846219.32</v>
      </c>
      <c r="H199" s="106">
        <v>95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-72394.39000000013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1430798392.1400001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-5.0597198317872111E-5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1.3108360000000001E-4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-1.6573289999999999E-4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1.6976099999999999E-4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-1.7501017071826599E-4</v>
      </c>
      <c r="H208" s="76">
        <v>-267231.37999999989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2.6869290817764838E-3</v>
      </c>
      <c r="G211" s="101">
        <v>3844453.81</v>
      </c>
      <c r="H211" s="112">
        <v>192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4.9238375152651571E-4</v>
      </c>
      <c r="G212" s="101">
        <v>704501.88</v>
      </c>
      <c r="H212" s="112">
        <v>40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2.8035912830460445E-4</v>
      </c>
      <c r="G213" s="113">
        <v>401137.39</v>
      </c>
      <c r="H213" s="114">
        <v>19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5.3978499294010254E-5</v>
      </c>
      <c r="G214" s="115">
        <v>77232.350000000006</v>
      </c>
      <c r="H214" s="116">
        <v>4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3.459671961607604E-3</v>
      </c>
      <c r="G215" s="98">
        <v>5027325.43</v>
      </c>
      <c r="H215" s="117">
        <v>255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8.2672137912513047E-4</v>
      </c>
      <c r="H218" s="121">
        <v>8.6312011069857931E-4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7.3571520000000003E-4</v>
      </c>
      <c r="H219" s="120">
        <v>7.6352530000000003E-4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4.6939559999999999E-4</v>
      </c>
      <c r="H220" s="120">
        <v>4.8883819999999997E-4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3.3041739999999998E-4</v>
      </c>
      <c r="H221" s="120">
        <v>3.378241E-4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1241575.6299999999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8.6775022730002812E-4</v>
      </c>
      <c r="H224" s="120"/>
    </row>
    <row r="225" spans="1:9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3">
      <c r="A226" s="123" t="s">
        <v>180</v>
      </c>
      <c r="B226" s="1"/>
      <c r="C226" s="2"/>
      <c r="D226" s="3"/>
      <c r="E226" s="1"/>
      <c r="F226" s="1"/>
      <c r="G226" s="125" t="s">
        <v>213</v>
      </c>
      <c r="H226" s="120"/>
    </row>
    <row r="227" spans="1:9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3">
      <c r="A229" s="15" t="s">
        <v>182</v>
      </c>
      <c r="B229" s="1"/>
      <c r="C229" s="2"/>
      <c r="D229" s="3"/>
      <c r="E229" s="21"/>
      <c r="F229" s="1"/>
      <c r="G229" s="101">
        <v>1083632.33</v>
      </c>
      <c r="H229" s="126">
        <v>59</v>
      </c>
    </row>
    <row r="230" spans="1:9" x14ac:dyDescent="0.3">
      <c r="A230" s="15" t="s">
        <v>183</v>
      </c>
      <c r="B230" s="1"/>
      <c r="C230" s="2"/>
      <c r="D230" s="3"/>
      <c r="E230" s="21"/>
      <c r="F230" s="1"/>
      <c r="G230" s="115">
        <v>1107139.2</v>
      </c>
      <c r="H230" s="126">
        <v>59</v>
      </c>
    </row>
    <row r="231" spans="1:9" x14ac:dyDescent="0.3">
      <c r="A231" s="15" t="s">
        <v>184</v>
      </c>
      <c r="B231" s="1"/>
      <c r="C231" s="2"/>
      <c r="D231" s="3"/>
      <c r="E231" s="21"/>
      <c r="F231" s="1"/>
      <c r="G231" s="94">
        <v>-23506.869999999879</v>
      </c>
      <c r="H231" s="62"/>
    </row>
    <row r="232" spans="1:9" x14ac:dyDescent="0.3">
      <c r="A232" s="15"/>
      <c r="B232" s="1"/>
      <c r="C232" s="2"/>
      <c r="D232" s="3"/>
      <c r="E232" s="1"/>
      <c r="F232" s="1"/>
      <c r="G232" s="127"/>
    </row>
    <row r="233" spans="1:9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3">
      <c r="A234" s="15" t="s">
        <v>186</v>
      </c>
      <c r="B234" s="1"/>
      <c r="C234" s="2"/>
      <c r="D234" s="3"/>
      <c r="E234" s="21"/>
      <c r="F234" s="1"/>
      <c r="G234" s="76">
        <v>3258201.62</v>
      </c>
      <c r="H234" s="128">
        <v>181</v>
      </c>
      <c r="I234" s="37" t="s">
        <v>51</v>
      </c>
    </row>
    <row r="235" spans="1:9" x14ac:dyDescent="0.3">
      <c r="A235" s="15" t="s">
        <v>187</v>
      </c>
      <c r="B235" s="1"/>
      <c r="C235" s="2"/>
      <c r="D235" s="3"/>
      <c r="E235" s="21"/>
      <c r="F235" s="21"/>
      <c r="G235" s="76">
        <v>3347344.26</v>
      </c>
      <c r="H235" s="69">
        <v>181</v>
      </c>
      <c r="I235" s="37" t="s">
        <v>51</v>
      </c>
    </row>
    <row r="236" spans="1:9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-89142.639999999665</v>
      </c>
    </row>
    <row r="237" spans="1:9" ht="14.5" thickTop="1" x14ac:dyDescent="0.3">
      <c r="A237" s="15"/>
      <c r="B237" s="1"/>
      <c r="C237" s="2"/>
      <c r="D237" s="3"/>
      <c r="E237" s="1"/>
      <c r="F237" s="1"/>
      <c r="G237" s="1"/>
      <c r="H237" s="1"/>
    </row>
    <row r="238" spans="1:9" x14ac:dyDescent="0.3">
      <c r="A238" s="15" t="s">
        <v>189</v>
      </c>
      <c r="B238" s="1"/>
      <c r="C238" s="2"/>
      <c r="D238" s="3"/>
      <c r="E238" s="21"/>
      <c r="F238" s="1"/>
      <c r="G238" s="130">
        <v>2475497.63</v>
      </c>
      <c r="H238" s="1"/>
    </row>
    <row r="239" spans="1:9" x14ac:dyDescent="0.3">
      <c r="A239" s="15" t="s">
        <v>190</v>
      </c>
      <c r="B239" s="1"/>
      <c r="C239" s="2"/>
      <c r="D239" s="3"/>
      <c r="E239" s="1"/>
      <c r="F239" s="1"/>
      <c r="G239" s="131">
        <v>92</v>
      </c>
      <c r="H239" s="1"/>
    </row>
    <row r="240" spans="1:9" x14ac:dyDescent="0.3">
      <c r="A240" s="15"/>
      <c r="B240" s="1"/>
      <c r="C240" s="2"/>
      <c r="D240" s="3"/>
      <c r="E240" s="1"/>
      <c r="F240" s="1"/>
      <c r="G240" s="131"/>
      <c r="H240" s="1"/>
    </row>
    <row r="241" spans="1:10" x14ac:dyDescent="0.3">
      <c r="A241" s="15" t="s">
        <v>191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3">
      <c r="A242" s="15"/>
      <c r="B242" s="1"/>
      <c r="C242" s="2"/>
      <c r="D242" s="3"/>
      <c r="E242" s="1"/>
      <c r="F242" s="1"/>
      <c r="G242" s="1"/>
      <c r="H242" s="1"/>
    </row>
    <row r="243" spans="1:10" x14ac:dyDescent="0.3">
      <c r="A243" s="15" t="s">
        <v>192</v>
      </c>
      <c r="B243" s="1"/>
      <c r="C243" s="2"/>
      <c r="D243" s="3"/>
      <c r="E243" s="1"/>
      <c r="F243" s="1"/>
      <c r="G243" s="1"/>
      <c r="H243" s="76">
        <v>1155267.74</v>
      </c>
      <c r="I243" s="132"/>
      <c r="J243" s="59"/>
    </row>
    <row r="244" spans="1:10" x14ac:dyDescent="0.3">
      <c r="A244" s="15" t="s">
        <v>193</v>
      </c>
      <c r="B244" s="1"/>
      <c r="C244" s="2"/>
      <c r="D244" s="3"/>
      <c r="E244" s="1"/>
      <c r="F244" s="1"/>
      <c r="G244" s="1"/>
      <c r="H244" s="94">
        <v>663196.81000000006</v>
      </c>
      <c r="I244" s="37"/>
      <c r="J244" s="59"/>
    </row>
    <row r="245" spans="1:10" x14ac:dyDescent="0.3">
      <c r="A245" s="15" t="s">
        <v>194</v>
      </c>
      <c r="B245" s="1"/>
      <c r="C245" s="2"/>
      <c r="D245" s="3"/>
      <c r="E245" s="1"/>
      <c r="F245" s="1"/>
      <c r="G245" s="1"/>
      <c r="H245" s="93">
        <v>1399817.45</v>
      </c>
      <c r="J245" s="59"/>
    </row>
    <row r="246" spans="1:10" ht="14.5" thickBot="1" x14ac:dyDescent="0.35">
      <c r="A246" s="15" t="s">
        <v>195</v>
      </c>
      <c r="B246" s="1"/>
      <c r="C246" s="2"/>
      <c r="D246" s="3"/>
      <c r="E246" s="1"/>
      <c r="F246" s="1"/>
      <c r="G246" s="1"/>
      <c r="H246" s="129">
        <v>1891888.38</v>
      </c>
      <c r="I246" s="97"/>
      <c r="J246" s="59"/>
    </row>
    <row r="247" spans="1:10" ht="14.5" thickTop="1" x14ac:dyDescent="0.3">
      <c r="A247" s="15"/>
      <c r="B247" s="1"/>
      <c r="C247" s="2"/>
      <c r="D247" s="3"/>
      <c r="E247" s="1"/>
      <c r="F247" s="1"/>
      <c r="G247" s="1"/>
      <c r="H247" s="1"/>
      <c r="I247" s="133"/>
      <c r="J247" s="59"/>
    </row>
    <row r="248" spans="1:10" x14ac:dyDescent="0.3">
      <c r="A248" s="15" t="s">
        <v>196</v>
      </c>
      <c r="B248" s="1"/>
      <c r="C248" s="2"/>
      <c r="D248" s="3"/>
      <c r="E248" s="1"/>
      <c r="F248" s="1"/>
      <c r="G248" s="1"/>
      <c r="H248" s="76">
        <v>1851195.48</v>
      </c>
      <c r="I248" s="134"/>
      <c r="J248" s="59"/>
    </row>
    <row r="249" spans="1:10" x14ac:dyDescent="0.3">
      <c r="A249" s="15" t="s">
        <v>197</v>
      </c>
      <c r="B249" s="1"/>
      <c r="C249" s="2"/>
      <c r="D249" s="3"/>
      <c r="E249" s="1"/>
      <c r="F249" s="1"/>
      <c r="G249" s="1"/>
      <c r="H249" s="94">
        <v>744828.75</v>
      </c>
      <c r="I249" s="135"/>
      <c r="J249" s="59"/>
    </row>
    <row r="250" spans="1:10" x14ac:dyDescent="0.3">
      <c r="A250" s="15" t="s">
        <v>198</v>
      </c>
      <c r="B250" s="1"/>
      <c r="C250" s="2"/>
      <c r="D250" s="3"/>
      <c r="E250" s="1"/>
      <c r="F250" s="1"/>
      <c r="G250" s="1"/>
      <c r="H250" s="94">
        <v>795578.85</v>
      </c>
      <c r="I250" s="134"/>
      <c r="J250" s="59"/>
    </row>
    <row r="251" spans="1:10" ht="14.5" thickBot="1" x14ac:dyDescent="0.35">
      <c r="A251" s="15" t="s">
        <v>199</v>
      </c>
      <c r="B251" s="1"/>
      <c r="C251" s="2"/>
      <c r="D251" s="3"/>
      <c r="E251" s="1"/>
      <c r="F251" s="1"/>
      <c r="G251" s="1"/>
      <c r="H251" s="129">
        <v>1901945.58</v>
      </c>
      <c r="I251" s="136"/>
      <c r="J251" s="59"/>
    </row>
    <row r="252" spans="1:10" ht="14.5" thickTop="1" x14ac:dyDescent="0.3">
      <c r="A252" s="15"/>
    </row>
    <row r="253" spans="1:10" x14ac:dyDescent="0.3">
      <c r="A253" s="118" t="s">
        <v>200</v>
      </c>
      <c r="F253" s="137"/>
      <c r="I253" s="37"/>
    </row>
    <row r="254" spans="1:10" x14ac:dyDescent="0.3">
      <c r="A254" s="118"/>
      <c r="F254" s="137"/>
    </row>
    <row r="255" spans="1:10" x14ac:dyDescent="0.3">
      <c r="A255" s="46" t="s">
        <v>201</v>
      </c>
      <c r="F255" s="137"/>
    </row>
    <row r="256" spans="1:10" x14ac:dyDescent="0.3">
      <c r="A256" s="46" t="s">
        <v>202</v>
      </c>
      <c r="F256" s="137"/>
    </row>
    <row r="257" spans="1:8" x14ac:dyDescent="0.3">
      <c r="A257" s="46" t="s">
        <v>203</v>
      </c>
      <c r="E257" s="32"/>
      <c r="F257" s="137"/>
    </row>
    <row r="258" spans="1:8" x14ac:dyDescent="0.3">
      <c r="A258" s="46" t="s">
        <v>204</v>
      </c>
      <c r="E258" s="32" t="s">
        <v>51</v>
      </c>
      <c r="F258" s="137"/>
      <c r="H258" s="138" t="s">
        <v>214</v>
      </c>
    </row>
    <row r="259" spans="1:8" x14ac:dyDescent="0.3">
      <c r="A259" s="46"/>
      <c r="F259" s="137"/>
      <c r="H259" s="118"/>
    </row>
    <row r="260" spans="1:8" x14ac:dyDescent="0.3">
      <c r="A260" s="46" t="s">
        <v>205</v>
      </c>
      <c r="F260" s="137"/>
      <c r="H260" s="118"/>
    </row>
    <row r="261" spans="1:8" x14ac:dyDescent="0.3">
      <c r="A261" s="46" t="s">
        <v>206</v>
      </c>
      <c r="E261" s="32" t="s">
        <v>51</v>
      </c>
      <c r="F261" s="137"/>
      <c r="H261" s="138" t="s">
        <v>214</v>
      </c>
    </row>
    <row r="262" spans="1:8" x14ac:dyDescent="0.3">
      <c r="A262" s="46"/>
      <c r="F262" s="137"/>
      <c r="H262" s="118"/>
    </row>
    <row r="263" spans="1:8" x14ac:dyDescent="0.3">
      <c r="A263" s="46" t="s">
        <v>207</v>
      </c>
      <c r="F263" s="137"/>
      <c r="H263" s="118"/>
    </row>
    <row r="264" spans="1:8" x14ac:dyDescent="0.3">
      <c r="A264" s="46" t="s">
        <v>208</v>
      </c>
      <c r="E264" s="32" t="s">
        <v>51</v>
      </c>
      <c r="F264" s="137"/>
      <c r="H264" s="138" t="s">
        <v>214</v>
      </c>
    </row>
    <row r="265" spans="1:8" x14ac:dyDescent="0.3">
      <c r="A265" s="46"/>
      <c r="E265" s="32"/>
      <c r="F265" s="137"/>
      <c r="H265" s="138"/>
    </row>
    <row r="266" spans="1:8" x14ac:dyDescent="0.3">
      <c r="A266" s="46" t="s">
        <v>209</v>
      </c>
      <c r="E266" s="32"/>
      <c r="F266" s="137"/>
      <c r="H266" s="138"/>
    </row>
    <row r="267" spans="1:8" x14ac:dyDescent="0.3">
      <c r="A267" s="46" t="s">
        <v>210</v>
      </c>
      <c r="E267" s="32" t="s">
        <v>51</v>
      </c>
      <c r="F267" s="137"/>
      <c r="H267" s="138" t="s">
        <v>214</v>
      </c>
    </row>
    <row r="268" spans="1:8" x14ac:dyDescent="0.3">
      <c r="A268" s="46"/>
      <c r="E268" s="32"/>
      <c r="F268" s="137"/>
      <c r="H268" s="138"/>
    </row>
    <row r="269" spans="1:8" x14ac:dyDescent="0.3">
      <c r="A269" s="46" t="s">
        <v>211</v>
      </c>
      <c r="F269" s="137"/>
      <c r="H269" s="118"/>
    </row>
    <row r="270" spans="1:8" x14ac:dyDescent="0.3">
      <c r="A270" s="46" t="s">
        <v>212</v>
      </c>
      <c r="E270" s="32" t="s">
        <v>51</v>
      </c>
      <c r="F270" s="137"/>
      <c r="H270" s="138" t="s">
        <v>214</v>
      </c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2020-B
Servicer Report
</oddHeader>
  </headerFooter>
  <rowBreaks count="2" manualBreakCount="2">
    <brk id="99" max="16383" man="1"/>
    <brk id="190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70"/>
  <sheetViews>
    <sheetView zoomScale="75" zoomScaleNormal="75" workbookViewId="0">
      <selection activeCell="D34" sqref="D34"/>
    </sheetView>
  </sheetViews>
  <sheetFormatPr defaultColWidth="34.453125" defaultRowHeight="14" x14ac:dyDescent="0.3"/>
  <cols>
    <col min="1" max="1" width="32.453125" style="1" customWidth="1"/>
    <col min="2" max="2" width="20.453125" style="4" customWidth="1"/>
    <col min="3" max="3" width="18.90625" style="4" bestFit="1" customWidth="1"/>
    <col min="4" max="4" width="37.90625" style="4" customWidth="1"/>
    <col min="5" max="5" width="21.453125" style="4" customWidth="1"/>
    <col min="6" max="6" width="23.453125" style="4" customWidth="1"/>
    <col min="7" max="7" width="20.90625" style="4" customWidth="1"/>
    <col min="8" max="8" width="18.08984375" style="4" customWidth="1"/>
    <col min="9" max="9" width="15.089843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44501</v>
      </c>
      <c r="D3" s="8" t="s">
        <v>1</v>
      </c>
      <c r="E3" s="9">
        <v>44545</v>
      </c>
      <c r="F3" s="1"/>
      <c r="G3" s="1"/>
    </row>
    <row r="4" spans="1:31" x14ac:dyDescent="0.3">
      <c r="A4" s="6" t="s">
        <v>2</v>
      </c>
      <c r="B4" s="1"/>
      <c r="C4" s="7">
        <v>44530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44515</v>
      </c>
      <c r="D5" s="8" t="s">
        <v>5</v>
      </c>
      <c r="E5" s="10">
        <v>30</v>
      </c>
      <c r="F5" s="11"/>
      <c r="G5" s="1"/>
    </row>
    <row r="6" spans="1:31" x14ac:dyDescent="0.3">
      <c r="A6" s="6" t="s">
        <v>6</v>
      </c>
      <c r="B6" s="1"/>
      <c r="C6" s="7">
        <v>44545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1526947713.4000001</v>
      </c>
      <c r="D10" s="19">
        <v>1047159230.42</v>
      </c>
      <c r="E10" s="18">
        <v>993383867.88</v>
      </c>
      <c r="F10" s="20">
        <v>0.65056835879996666</v>
      </c>
      <c r="G10" s="21"/>
      <c r="H10" s="22"/>
    </row>
    <row r="11" spans="1:31" x14ac:dyDescent="0.3">
      <c r="A11" s="8" t="s">
        <v>14</v>
      </c>
      <c r="B11" s="8"/>
      <c r="C11" s="18">
        <v>1526947713.4000001</v>
      </c>
      <c r="D11" s="19">
        <v>1047159230.42</v>
      </c>
      <c r="E11" s="18">
        <v>993383867.88</v>
      </c>
      <c r="F11" s="20">
        <v>0.65056835879996666</v>
      </c>
      <c r="G11" s="1"/>
    </row>
    <row r="12" spans="1:31" x14ac:dyDescent="0.3">
      <c r="A12" s="23" t="s">
        <v>15</v>
      </c>
      <c r="B12" s="24">
        <v>1.825E-3</v>
      </c>
      <c r="C12" s="18">
        <v>162400000</v>
      </c>
      <c r="D12" s="19">
        <v>0</v>
      </c>
      <c r="E12" s="18">
        <v>0</v>
      </c>
      <c r="F12" s="20">
        <v>0</v>
      </c>
      <c r="G12" s="21"/>
    </row>
    <row r="13" spans="1:31" x14ac:dyDescent="0.3">
      <c r="A13" s="23" t="s">
        <v>16</v>
      </c>
      <c r="B13" s="24">
        <v>3.3999999999999998E-3</v>
      </c>
      <c r="C13" s="18">
        <v>537600000</v>
      </c>
      <c r="D13" s="19">
        <v>220211517.02000001</v>
      </c>
      <c r="E13" s="18">
        <v>166436154.48000002</v>
      </c>
      <c r="F13" s="20">
        <v>0.30959106116071433</v>
      </c>
      <c r="G13" s="21"/>
    </row>
    <row r="14" spans="1:31" x14ac:dyDescent="0.3">
      <c r="A14" s="23" t="s">
        <v>17</v>
      </c>
      <c r="B14" s="25">
        <v>0</v>
      </c>
      <c r="C14" s="18">
        <v>0</v>
      </c>
      <c r="D14" s="19">
        <v>0</v>
      </c>
      <c r="E14" s="18">
        <v>0</v>
      </c>
      <c r="F14" s="20">
        <v>0</v>
      </c>
      <c r="G14" s="21"/>
    </row>
    <row r="15" spans="1:31" x14ac:dyDescent="0.3">
      <c r="A15" s="23" t="s">
        <v>18</v>
      </c>
      <c r="B15" s="24">
        <v>4.3E-3</v>
      </c>
      <c r="C15" s="18">
        <v>479400000</v>
      </c>
      <c r="D15" s="19">
        <v>479400000</v>
      </c>
      <c r="E15" s="18">
        <v>479400000</v>
      </c>
      <c r="F15" s="20">
        <v>1</v>
      </c>
      <c r="G15" s="1"/>
    </row>
    <row r="16" spans="1:31" x14ac:dyDescent="0.3">
      <c r="A16" s="23" t="s">
        <v>19</v>
      </c>
      <c r="B16" s="24">
        <v>4.8999999999999998E-3</v>
      </c>
      <c r="C16" s="18">
        <v>95600000</v>
      </c>
      <c r="D16" s="19">
        <v>95600000</v>
      </c>
      <c r="E16" s="18">
        <v>95600000</v>
      </c>
      <c r="F16" s="20">
        <v>1</v>
      </c>
      <c r="G16" s="1"/>
    </row>
    <row r="17" spans="1:10" x14ac:dyDescent="0.3">
      <c r="A17" s="23" t="s">
        <v>20</v>
      </c>
      <c r="B17" s="24">
        <v>0</v>
      </c>
      <c r="C17" s="18">
        <v>251947713.40000001</v>
      </c>
      <c r="D17" s="19">
        <v>251947713.40000001</v>
      </c>
      <c r="E17" s="18">
        <v>251947713.40000001</v>
      </c>
      <c r="F17" s="20">
        <v>1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3">
      <c r="A22" s="23" t="s">
        <v>16</v>
      </c>
      <c r="B22" s="18">
        <v>53775362.539999962</v>
      </c>
      <c r="C22" s="18">
        <v>62393.26</v>
      </c>
      <c r="D22" s="20">
        <v>100.02857615327373</v>
      </c>
      <c r="E22" s="20">
        <v>0.11605889136904762</v>
      </c>
      <c r="F22" s="27"/>
      <c r="G22" s="1"/>
    </row>
    <row r="23" spans="1:10" x14ac:dyDescent="0.3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3">
      <c r="A24" s="23" t="s">
        <v>18</v>
      </c>
      <c r="B24" s="18">
        <v>0</v>
      </c>
      <c r="C24" s="18">
        <v>171785</v>
      </c>
      <c r="D24" s="20">
        <v>0</v>
      </c>
      <c r="E24" s="20">
        <v>0.35833333333333334</v>
      </c>
      <c r="F24" s="27"/>
      <c r="G24" s="1"/>
    </row>
    <row r="25" spans="1:10" x14ac:dyDescent="0.3">
      <c r="A25" s="23" t="s">
        <v>19</v>
      </c>
      <c r="B25" s="18">
        <v>0</v>
      </c>
      <c r="C25" s="18">
        <v>39036.67</v>
      </c>
      <c r="D25" s="20">
        <v>0</v>
      </c>
      <c r="E25" s="20">
        <v>0.40833336820083682</v>
      </c>
      <c r="F25" s="27"/>
      <c r="G25" s="1"/>
    </row>
    <row r="26" spans="1:10" x14ac:dyDescent="0.3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3">
      <c r="A27" s="8" t="s">
        <v>14</v>
      </c>
      <c r="B27" s="18">
        <v>53775362.539999962</v>
      </c>
      <c r="C27" s="18">
        <v>273214.93</v>
      </c>
      <c r="D27" s="29"/>
      <c r="E27" s="30"/>
      <c r="F27" s="31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1"/>
      <c r="E32" s="1"/>
      <c r="F32" s="1"/>
      <c r="H32" s="35">
        <v>13995468.09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6570955.3399999999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20566423.43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660119.61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486853.45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1146973.06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47258040.009999998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8682.1200000000008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1889102.6099999999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530604.03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71399825.25999999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533725.69999999995</v>
      </c>
      <c r="F56" s="56"/>
      <c r="G56" s="57"/>
      <c r="H56" s="58">
        <v>19</v>
      </c>
      <c r="I56" s="59"/>
    </row>
    <row r="57" spans="1:10" x14ac:dyDescent="0.3">
      <c r="A57" s="46" t="s">
        <v>52</v>
      </c>
      <c r="E57" s="56">
        <v>136904</v>
      </c>
      <c r="F57" s="56"/>
      <c r="G57" s="57"/>
      <c r="H57" s="58">
        <v>6</v>
      </c>
      <c r="I57" s="59"/>
    </row>
    <row r="58" spans="1:10" x14ac:dyDescent="0.3">
      <c r="A58" s="46" t="s">
        <v>53</v>
      </c>
      <c r="B58" s="1"/>
      <c r="C58" s="1"/>
      <c r="D58" s="1"/>
      <c r="E58" s="56">
        <v>121063</v>
      </c>
      <c r="F58" s="57"/>
      <c r="G58" s="57"/>
      <c r="H58" s="58">
        <v>5</v>
      </c>
    </row>
    <row r="59" spans="1:10" x14ac:dyDescent="0.3">
      <c r="A59" s="46" t="s">
        <v>54</v>
      </c>
      <c r="B59" s="1"/>
      <c r="C59" s="1"/>
      <c r="D59" s="1"/>
      <c r="E59" s="56">
        <v>881311.65</v>
      </c>
      <c r="F59" s="57"/>
      <c r="G59" s="57"/>
      <c r="H59" s="58">
        <v>31</v>
      </c>
    </row>
    <row r="60" spans="1:10" x14ac:dyDescent="0.3">
      <c r="A60" s="46" t="s">
        <v>55</v>
      </c>
      <c r="B60" s="1"/>
      <c r="C60" s="1"/>
      <c r="D60" s="1"/>
      <c r="E60" s="56">
        <v>19222</v>
      </c>
      <c r="F60" s="57"/>
      <c r="G60" s="57"/>
      <c r="H60" s="58">
        <v>1</v>
      </c>
    </row>
    <row r="61" spans="1:10" x14ac:dyDescent="0.3">
      <c r="A61" s="46" t="s">
        <v>56</v>
      </c>
      <c r="B61" s="1"/>
      <c r="C61" s="1"/>
      <c r="D61" s="1"/>
      <c r="E61" s="56"/>
      <c r="F61" s="56">
        <v>1887494.94</v>
      </c>
      <c r="G61" s="57"/>
      <c r="H61" s="58">
        <v>76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2450533.2200000002</v>
      </c>
      <c r="H62" s="58">
        <v>134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43551803.759999998</v>
      </c>
      <c r="H63" s="58">
        <v>2295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0</v>
      </c>
      <c r="H64" s="58">
        <v>0</v>
      </c>
    </row>
    <row r="65" spans="1:10" x14ac:dyDescent="0.3">
      <c r="A65" s="34" t="s">
        <v>60</v>
      </c>
      <c r="B65" s="1"/>
      <c r="C65" s="1"/>
      <c r="D65" s="1"/>
      <c r="E65" s="62">
        <v>1692226.35</v>
      </c>
      <c r="F65" s="62">
        <v>1887494.94</v>
      </c>
      <c r="G65" s="63">
        <v>46002336.979999997</v>
      </c>
      <c r="H65" s="64">
        <v>2567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60055</v>
      </c>
      <c r="E71" s="70">
        <v>1255637284.53</v>
      </c>
      <c r="F71" s="71">
        <v>7.0000000000000007E-2</v>
      </c>
      <c r="G71" s="70">
        <v>1047159230.42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-17873487.34</v>
      </c>
      <c r="F72" s="74"/>
      <c r="G72" s="35">
        <v>-14003808.289999962</v>
      </c>
      <c r="H72" s="42"/>
      <c r="I72" s="59"/>
    </row>
    <row r="73" spans="1:10" x14ac:dyDescent="0.3">
      <c r="A73" s="46" t="s">
        <v>68</v>
      </c>
      <c r="B73" s="1"/>
      <c r="C73" s="1"/>
      <c r="D73" s="75">
        <v>-100</v>
      </c>
      <c r="E73" s="73">
        <v>-1967313.81</v>
      </c>
      <c r="F73" s="74"/>
      <c r="G73" s="35">
        <v>-1626779.97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-1</v>
      </c>
      <c r="E75" s="73">
        <v>-11815.63</v>
      </c>
      <c r="F75" s="74"/>
      <c r="G75" s="35">
        <v>-10260.89</v>
      </c>
      <c r="H75" s="42"/>
      <c r="I75" s="59"/>
    </row>
    <row r="76" spans="1:10" x14ac:dyDescent="0.3">
      <c r="A76" s="46" t="s">
        <v>71</v>
      </c>
      <c r="B76" s="1"/>
      <c r="C76" s="1"/>
      <c r="D76" s="75">
        <v>-2477</v>
      </c>
      <c r="E76" s="73">
        <v>-46965057.210000001</v>
      </c>
      <c r="F76" s="76"/>
      <c r="G76" s="35">
        <v>-38134513.390000001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57477</v>
      </c>
      <c r="E77" s="79">
        <v>1188819610.54</v>
      </c>
      <c r="F77" s="80"/>
      <c r="G77" s="79">
        <v>993383867.88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225367827.19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768016040.69000006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993383867.88000011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71399825.260000005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71399825.260000005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824269.22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475847.56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872632.69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872632.69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2172749.4699999997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62393.26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62393.26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171785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171785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39036.67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39036.67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273214.93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273214.93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68953860.859999999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53775362.539999962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53775362.539999962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15178498.32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7634738.5700000003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7634738.5700000003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7634738.5699999901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7634738.5699999901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15178498.32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22813236.889999989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15178498.319999997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7634738.5699999928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12.01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0.42261318145598881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0.69715257785782359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2245747.2000000002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1626779.97</v>
      </c>
      <c r="H199" s="106">
        <v>100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618967.23000000021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1047159230.42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5.9109179580238403E-4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9.9515429999999993E-4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7.5588890000000001E-4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4.4228239999999998E-4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-3.5085962230303048E-3</v>
      </c>
      <c r="H208" s="76">
        <v>-5357442.9800000004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4.5871602717701227E-3</v>
      </c>
      <c r="G211" s="101">
        <v>4803487.22</v>
      </c>
      <c r="H211" s="112">
        <v>279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1.0433178720697582E-3</v>
      </c>
      <c r="G212" s="101">
        <v>1092519.94</v>
      </c>
      <c r="H212" s="112">
        <v>68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2.2821384089232561E-4</v>
      </c>
      <c r="G213" s="113">
        <v>238976.23</v>
      </c>
      <c r="H213" s="114">
        <v>15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1.1980947725560327E-4</v>
      </c>
      <c r="G214" s="115">
        <v>125459.6</v>
      </c>
      <c r="H214" s="116">
        <v>6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5.8586919847322073E-3</v>
      </c>
      <c r="G215" s="98">
        <v>6260442.9900000002</v>
      </c>
      <c r="H215" s="117">
        <v>368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1.391341190217687E-3</v>
      </c>
      <c r="H218" s="121">
        <v>1.4819748563816501E-3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1.2651699000000001E-3</v>
      </c>
      <c r="H219" s="120">
        <v>1.3554673000000001E-3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1.0311495E-3</v>
      </c>
      <c r="H220" s="120">
        <v>1.1269780000000001E-3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9.0568400000000002E-4</v>
      </c>
      <c r="H221" s="120">
        <v>9.7931389999999998E-4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1686584.31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1.6106283180290892E-3</v>
      </c>
      <c r="H224" s="120"/>
    </row>
    <row r="225" spans="1:9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3">
      <c r="A226" s="123" t="s">
        <v>180</v>
      </c>
      <c r="B226" s="1"/>
      <c r="C226" s="2"/>
      <c r="D226" s="3"/>
      <c r="E226" s="1"/>
      <c r="F226" s="1"/>
      <c r="G226" s="125" t="s">
        <v>213</v>
      </c>
      <c r="H226" s="120"/>
    </row>
    <row r="227" spans="1:9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3">
      <c r="A229" s="15" t="s">
        <v>182</v>
      </c>
      <c r="B229" s="1"/>
      <c r="C229" s="2"/>
      <c r="D229" s="3"/>
      <c r="E229" s="21"/>
      <c r="F229" s="1"/>
      <c r="G229" s="101">
        <v>1415037.35</v>
      </c>
      <c r="H229" s="126">
        <v>50</v>
      </c>
    </row>
    <row r="230" spans="1:9" x14ac:dyDescent="0.3">
      <c r="A230" s="15" t="s">
        <v>183</v>
      </c>
      <c r="B230" s="1"/>
      <c r="C230" s="2"/>
      <c r="D230" s="3"/>
      <c r="E230" s="21"/>
      <c r="F230" s="1"/>
      <c r="G230" s="115">
        <v>888094.12</v>
      </c>
      <c r="H230" s="126">
        <v>50</v>
      </c>
    </row>
    <row r="231" spans="1:9" x14ac:dyDescent="0.3">
      <c r="A231" s="15" t="s">
        <v>184</v>
      </c>
      <c r="B231" s="1"/>
      <c r="C231" s="2"/>
      <c r="D231" s="3"/>
      <c r="E231" s="21"/>
      <c r="F231" s="1"/>
      <c r="G231" s="94">
        <v>526943.2300000001</v>
      </c>
      <c r="H231" s="62"/>
    </row>
    <row r="232" spans="1:9" x14ac:dyDescent="0.3">
      <c r="A232" s="15"/>
      <c r="B232" s="1"/>
      <c r="C232" s="2"/>
      <c r="D232" s="3"/>
      <c r="E232" s="1"/>
      <c r="F232" s="1"/>
      <c r="G232" s="127"/>
    </row>
    <row r="233" spans="1:9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3">
      <c r="A234" s="15" t="s">
        <v>186</v>
      </c>
      <c r="B234" s="1"/>
      <c r="C234" s="2"/>
      <c r="D234" s="3"/>
      <c r="E234" s="21"/>
      <c r="F234" s="1"/>
      <c r="G234" s="76">
        <v>24488113.940000001</v>
      </c>
      <c r="H234" s="128">
        <v>1085</v>
      </c>
      <c r="I234" s="37" t="s">
        <v>51</v>
      </c>
    </row>
    <row r="235" spans="1:9" x14ac:dyDescent="0.3">
      <c r="A235" s="15" t="s">
        <v>187</v>
      </c>
      <c r="B235" s="1"/>
      <c r="C235" s="2"/>
      <c r="D235" s="3"/>
      <c r="E235" s="21"/>
      <c r="F235" s="21"/>
      <c r="G235" s="76">
        <v>19618222.490000002</v>
      </c>
      <c r="H235" s="69">
        <v>1085</v>
      </c>
      <c r="I235" s="37" t="s">
        <v>51</v>
      </c>
    </row>
    <row r="236" spans="1:9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4869891.4499999993</v>
      </c>
    </row>
    <row r="237" spans="1:9" ht="14.5" thickTop="1" x14ac:dyDescent="0.3">
      <c r="A237" s="15"/>
      <c r="B237" s="1"/>
      <c r="C237" s="2"/>
      <c r="D237" s="3"/>
      <c r="E237" s="21"/>
      <c r="F237" s="1"/>
      <c r="G237" s="97"/>
    </row>
    <row r="238" spans="1:9" x14ac:dyDescent="0.3">
      <c r="A238" s="15" t="s">
        <v>189</v>
      </c>
      <c r="B238" s="1"/>
      <c r="C238" s="2"/>
      <c r="D238" s="3"/>
      <c r="E238" s="21"/>
      <c r="F238" s="1"/>
      <c r="G238" s="130">
        <v>42100.01</v>
      </c>
      <c r="H238" s="1"/>
    </row>
    <row r="239" spans="1:9" x14ac:dyDescent="0.3">
      <c r="A239" s="15" t="s">
        <v>190</v>
      </c>
      <c r="B239" s="1"/>
      <c r="C239" s="2"/>
      <c r="D239" s="3"/>
      <c r="E239" s="1"/>
      <c r="F239" s="1"/>
      <c r="G239" s="131">
        <v>2</v>
      </c>
      <c r="H239" s="1"/>
    </row>
    <row r="240" spans="1:9" x14ac:dyDescent="0.3">
      <c r="A240" s="15"/>
      <c r="B240" s="1"/>
      <c r="C240" s="2"/>
      <c r="D240" s="3"/>
      <c r="E240" s="1"/>
      <c r="F240" s="1"/>
      <c r="G240" s="1"/>
      <c r="H240" s="1"/>
    </row>
    <row r="241" spans="1:10" x14ac:dyDescent="0.3">
      <c r="A241" s="15" t="s">
        <v>191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3">
      <c r="A242" s="15"/>
      <c r="B242" s="1"/>
      <c r="C242" s="2"/>
      <c r="D242" s="3"/>
      <c r="E242" s="1"/>
      <c r="F242" s="1"/>
      <c r="G242" s="1"/>
      <c r="H242" s="1"/>
    </row>
    <row r="243" spans="1:10" x14ac:dyDescent="0.3">
      <c r="A243" s="15" t="s">
        <v>192</v>
      </c>
      <c r="B243" s="1"/>
      <c r="C243" s="2"/>
      <c r="D243" s="3"/>
      <c r="E243" s="1"/>
      <c r="F243" s="1"/>
      <c r="G243" s="1"/>
      <c r="H243" s="76">
        <v>654780.56999999995</v>
      </c>
      <c r="I243" s="132"/>
      <c r="J243" s="59"/>
    </row>
    <row r="244" spans="1:10" x14ac:dyDescent="0.3">
      <c r="A244" s="15" t="s">
        <v>193</v>
      </c>
      <c r="B244" s="1"/>
      <c r="C244" s="2"/>
      <c r="D244" s="3"/>
      <c r="E244" s="1"/>
      <c r="F244" s="1"/>
      <c r="G244" s="1"/>
      <c r="H244" s="94">
        <v>475847.56</v>
      </c>
      <c r="I244" s="37"/>
      <c r="J244" s="59"/>
    </row>
    <row r="245" spans="1:10" x14ac:dyDescent="0.3">
      <c r="A245" s="15" t="s">
        <v>194</v>
      </c>
      <c r="B245" s="1"/>
      <c r="C245" s="2"/>
      <c r="D245" s="3"/>
      <c r="E245" s="1"/>
      <c r="F245" s="1"/>
      <c r="G245" s="1"/>
      <c r="H245" s="93">
        <v>486853.45</v>
      </c>
      <c r="J245" s="59"/>
    </row>
    <row r="246" spans="1:10" ht="14.5" thickBot="1" x14ac:dyDescent="0.35">
      <c r="A246" s="15" t="s">
        <v>195</v>
      </c>
      <c r="B246" s="1"/>
      <c r="C246" s="2"/>
      <c r="D246" s="3"/>
      <c r="E246" s="1"/>
      <c r="F246" s="1"/>
      <c r="G246" s="1"/>
      <c r="H246" s="129">
        <v>665786.46</v>
      </c>
      <c r="I246" s="97"/>
      <c r="J246" s="59"/>
    </row>
    <row r="247" spans="1:10" ht="14.5" thickTop="1" x14ac:dyDescent="0.3">
      <c r="A247" s="15"/>
      <c r="B247" s="1"/>
      <c r="C247" s="2"/>
      <c r="D247" s="3"/>
      <c r="E247" s="1"/>
      <c r="F247" s="1"/>
      <c r="G247" s="1"/>
      <c r="H247" s="1"/>
      <c r="I247" s="133"/>
      <c r="J247" s="59"/>
    </row>
    <row r="248" spans="1:10" x14ac:dyDescent="0.3">
      <c r="A248" s="15" t="s">
        <v>196</v>
      </c>
      <c r="B248" s="1"/>
      <c r="C248" s="2"/>
      <c r="D248" s="3"/>
      <c r="E248" s="1"/>
      <c r="F248" s="1"/>
      <c r="G248" s="1"/>
      <c r="H248" s="76">
        <v>1887695.65</v>
      </c>
      <c r="I248" s="134"/>
      <c r="J248" s="59"/>
    </row>
    <row r="249" spans="1:10" x14ac:dyDescent="0.3">
      <c r="A249" s="15" t="s">
        <v>197</v>
      </c>
      <c r="B249" s="1"/>
      <c r="C249" s="2"/>
      <c r="D249" s="3"/>
      <c r="E249" s="1"/>
      <c r="F249" s="1"/>
      <c r="G249" s="1"/>
      <c r="H249" s="94">
        <v>824269.22</v>
      </c>
      <c r="I249" s="135"/>
      <c r="J249" s="59"/>
    </row>
    <row r="250" spans="1:10" x14ac:dyDescent="0.3">
      <c r="A250" s="15" t="s">
        <v>198</v>
      </c>
      <c r="B250" s="1"/>
      <c r="C250" s="2"/>
      <c r="D250" s="3"/>
      <c r="E250" s="1"/>
      <c r="F250" s="1"/>
      <c r="G250" s="1"/>
      <c r="H250" s="94">
        <v>660119.61</v>
      </c>
      <c r="I250" s="134"/>
      <c r="J250" s="59"/>
    </row>
    <row r="251" spans="1:10" ht="14.5" thickBot="1" x14ac:dyDescent="0.35">
      <c r="A251" s="15" t="s">
        <v>199</v>
      </c>
      <c r="B251" s="1"/>
      <c r="C251" s="2"/>
      <c r="D251" s="3"/>
      <c r="E251" s="1"/>
      <c r="F251" s="1"/>
      <c r="G251" s="1"/>
      <c r="H251" s="129">
        <v>1723546.04</v>
      </c>
      <c r="I251" s="136"/>
      <c r="J251" s="59"/>
    </row>
    <row r="252" spans="1:10" ht="14.5" thickTop="1" x14ac:dyDescent="0.3">
      <c r="A252" s="15"/>
    </row>
    <row r="253" spans="1:10" x14ac:dyDescent="0.3">
      <c r="A253" s="118" t="s">
        <v>200</v>
      </c>
      <c r="F253" s="137"/>
      <c r="I253" s="37"/>
    </row>
    <row r="254" spans="1:10" x14ac:dyDescent="0.3">
      <c r="A254" s="118"/>
      <c r="F254" s="137"/>
    </row>
    <row r="255" spans="1:10" x14ac:dyDescent="0.3">
      <c r="A255" s="46" t="s">
        <v>201</v>
      </c>
      <c r="F255" s="137"/>
    </row>
    <row r="256" spans="1:10" x14ac:dyDescent="0.3">
      <c r="A256" s="46" t="s">
        <v>202</v>
      </c>
      <c r="F256" s="137"/>
    </row>
    <row r="257" spans="1:8" x14ac:dyDescent="0.3">
      <c r="A257" s="46" t="s">
        <v>203</v>
      </c>
      <c r="E257" s="32"/>
      <c r="F257" s="137"/>
    </row>
    <row r="258" spans="1:8" x14ac:dyDescent="0.3">
      <c r="A258" s="46" t="s">
        <v>204</v>
      </c>
      <c r="E258" s="32" t="s">
        <v>51</v>
      </c>
      <c r="F258" s="137"/>
      <c r="H258" s="138" t="s">
        <v>214</v>
      </c>
    </row>
    <row r="259" spans="1:8" x14ac:dyDescent="0.3">
      <c r="A259" s="46"/>
      <c r="F259" s="137"/>
      <c r="H259" s="118"/>
    </row>
    <row r="260" spans="1:8" x14ac:dyDescent="0.3">
      <c r="A260" s="46" t="s">
        <v>215</v>
      </c>
      <c r="F260" s="137"/>
      <c r="H260" s="118"/>
    </row>
    <row r="261" spans="1:8" x14ac:dyDescent="0.3">
      <c r="A261" s="46" t="s">
        <v>216</v>
      </c>
      <c r="E261" s="32" t="s">
        <v>51</v>
      </c>
      <c r="F261" s="137"/>
      <c r="H261" s="138" t="s">
        <v>214</v>
      </c>
    </row>
    <row r="262" spans="1:8" x14ac:dyDescent="0.3">
      <c r="A262" s="46"/>
      <c r="F262" s="137"/>
      <c r="H262" s="118"/>
    </row>
    <row r="263" spans="1:8" x14ac:dyDescent="0.3">
      <c r="A263" s="46" t="s">
        <v>207</v>
      </c>
      <c r="F263" s="137"/>
      <c r="H263" s="118"/>
    </row>
    <row r="264" spans="1:8" x14ac:dyDescent="0.3">
      <c r="A264" s="46" t="s">
        <v>208</v>
      </c>
      <c r="E264" s="32" t="s">
        <v>51</v>
      </c>
      <c r="F264" s="137"/>
      <c r="H264" s="138" t="s">
        <v>214</v>
      </c>
    </row>
    <row r="265" spans="1:8" x14ac:dyDescent="0.3">
      <c r="A265" s="46"/>
      <c r="E265" s="32"/>
      <c r="F265" s="137"/>
      <c r="H265" s="138"/>
    </row>
    <row r="266" spans="1:8" x14ac:dyDescent="0.3">
      <c r="A266" s="46" t="s">
        <v>209</v>
      </c>
      <c r="E266" s="32"/>
      <c r="F266" s="137"/>
      <c r="H266" s="138"/>
    </row>
    <row r="267" spans="1:8" x14ac:dyDescent="0.3">
      <c r="A267" s="46" t="s">
        <v>210</v>
      </c>
      <c r="E267" s="32" t="s">
        <v>51</v>
      </c>
      <c r="F267" s="137"/>
      <c r="H267" s="138" t="s">
        <v>214</v>
      </c>
    </row>
    <row r="268" spans="1:8" x14ac:dyDescent="0.3">
      <c r="A268" s="46"/>
      <c r="E268" s="32"/>
      <c r="F268" s="137"/>
      <c r="H268" s="138"/>
    </row>
    <row r="269" spans="1:8" x14ac:dyDescent="0.3">
      <c r="A269" s="46" t="s">
        <v>211</v>
      </c>
      <c r="F269" s="137"/>
      <c r="H269" s="118"/>
    </row>
    <row r="270" spans="1:8" x14ac:dyDescent="0.3">
      <c r="A270" s="46" t="s">
        <v>212</v>
      </c>
      <c r="E270" s="32" t="s">
        <v>51</v>
      </c>
      <c r="F270" s="137"/>
      <c r="H270" s="138" t="s">
        <v>214</v>
      </c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2020-B
Servicer Report
</oddHeader>
  </headerFooter>
  <rowBreaks count="2" manualBreakCount="2">
    <brk id="99" max="16383" man="1"/>
    <brk id="190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70"/>
  <sheetViews>
    <sheetView zoomScale="75" zoomScaleNormal="75" workbookViewId="0">
      <selection activeCell="C42" sqref="C42"/>
    </sheetView>
  </sheetViews>
  <sheetFormatPr defaultColWidth="34.453125" defaultRowHeight="14" x14ac:dyDescent="0.3"/>
  <cols>
    <col min="1" max="1" width="32.453125" style="1" customWidth="1"/>
    <col min="2" max="2" width="20.453125" style="4" customWidth="1"/>
    <col min="3" max="3" width="18.81640625" style="4" bestFit="1" customWidth="1"/>
    <col min="4" max="4" width="37.81640625" style="4" customWidth="1"/>
    <col min="5" max="5" width="21.453125" style="4" customWidth="1"/>
    <col min="6" max="6" width="23.453125" style="4" customWidth="1"/>
    <col min="7" max="7" width="20.81640625" style="4" customWidth="1"/>
    <col min="8" max="8" width="18.1796875" style="4" customWidth="1"/>
    <col min="9" max="9" width="15.17968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44470</v>
      </c>
      <c r="D3" s="8" t="s">
        <v>1</v>
      </c>
      <c r="E3" s="9">
        <v>44515</v>
      </c>
      <c r="F3" s="1"/>
      <c r="G3" s="1"/>
    </row>
    <row r="4" spans="1:31" x14ac:dyDescent="0.3">
      <c r="A4" s="6" t="s">
        <v>2</v>
      </c>
      <c r="B4" s="1"/>
      <c r="C4" s="7">
        <v>44500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44484</v>
      </c>
      <c r="D5" s="8" t="s">
        <v>5</v>
      </c>
      <c r="E5" s="10">
        <v>31</v>
      </c>
      <c r="F5" s="11"/>
      <c r="G5" s="1"/>
    </row>
    <row r="6" spans="1:31" x14ac:dyDescent="0.3">
      <c r="A6" s="6" t="s">
        <v>6</v>
      </c>
      <c r="B6" s="1"/>
      <c r="C6" s="7">
        <v>44515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1526947713.4000001</v>
      </c>
      <c r="D10" s="19">
        <v>1103547409.5899999</v>
      </c>
      <c r="E10" s="18">
        <v>1047159230.4200001</v>
      </c>
      <c r="F10" s="20">
        <v>0.68578591213731077</v>
      </c>
      <c r="G10" s="21"/>
      <c r="H10" s="22"/>
    </row>
    <row r="11" spans="1:31" x14ac:dyDescent="0.3">
      <c r="A11" s="8" t="s">
        <v>14</v>
      </c>
      <c r="B11" s="8"/>
      <c r="C11" s="18">
        <v>1526947713.4000001</v>
      </c>
      <c r="D11" s="19">
        <v>1103547409.5900002</v>
      </c>
      <c r="E11" s="18">
        <v>1047159230.42</v>
      </c>
      <c r="F11" s="20">
        <v>0.68578591213731066</v>
      </c>
      <c r="G11" s="1"/>
    </row>
    <row r="12" spans="1:31" x14ac:dyDescent="0.3">
      <c r="A12" s="23" t="s">
        <v>15</v>
      </c>
      <c r="B12" s="24">
        <v>1.825E-3</v>
      </c>
      <c r="C12" s="18">
        <v>162400000</v>
      </c>
      <c r="D12" s="19">
        <v>0</v>
      </c>
      <c r="E12" s="18">
        <v>0</v>
      </c>
      <c r="F12" s="20">
        <v>0</v>
      </c>
      <c r="G12" s="21"/>
    </row>
    <row r="13" spans="1:31" x14ac:dyDescent="0.3">
      <c r="A13" s="23" t="s">
        <v>16</v>
      </c>
      <c r="B13" s="24">
        <v>3.3999999999999998E-3</v>
      </c>
      <c r="C13" s="18">
        <v>537600000</v>
      </c>
      <c r="D13" s="19">
        <v>276599696.19</v>
      </c>
      <c r="E13" s="18">
        <v>220211517.01999998</v>
      </c>
      <c r="F13" s="20">
        <v>0.40961963731398804</v>
      </c>
      <c r="G13" s="21"/>
    </row>
    <row r="14" spans="1:31" x14ac:dyDescent="0.3">
      <c r="A14" s="23" t="s">
        <v>17</v>
      </c>
      <c r="B14" s="25">
        <v>0</v>
      </c>
      <c r="C14" s="18">
        <v>0</v>
      </c>
      <c r="D14" s="19">
        <v>0</v>
      </c>
      <c r="E14" s="18">
        <v>0</v>
      </c>
      <c r="F14" s="20">
        <v>0</v>
      </c>
      <c r="G14" s="21"/>
    </row>
    <row r="15" spans="1:31" x14ac:dyDescent="0.3">
      <c r="A15" s="23" t="s">
        <v>18</v>
      </c>
      <c r="B15" s="24">
        <v>4.3E-3</v>
      </c>
      <c r="C15" s="18">
        <v>479400000</v>
      </c>
      <c r="D15" s="19">
        <v>479400000</v>
      </c>
      <c r="E15" s="18">
        <v>479400000</v>
      </c>
      <c r="F15" s="20">
        <v>1</v>
      </c>
      <c r="G15" s="1"/>
    </row>
    <row r="16" spans="1:31" x14ac:dyDescent="0.3">
      <c r="A16" s="23" t="s">
        <v>19</v>
      </c>
      <c r="B16" s="24">
        <v>4.8999999999999998E-3</v>
      </c>
      <c r="C16" s="18">
        <v>95600000</v>
      </c>
      <c r="D16" s="19">
        <v>95600000</v>
      </c>
      <c r="E16" s="18">
        <v>95600000</v>
      </c>
      <c r="F16" s="20">
        <v>1</v>
      </c>
      <c r="G16" s="1"/>
    </row>
    <row r="17" spans="1:10" x14ac:dyDescent="0.3">
      <c r="A17" s="23" t="s">
        <v>20</v>
      </c>
      <c r="B17" s="24">
        <v>0</v>
      </c>
      <c r="C17" s="18">
        <v>251947713.40000001</v>
      </c>
      <c r="D17" s="19">
        <v>251947713.40000001</v>
      </c>
      <c r="E17" s="18">
        <v>251947713.40000001</v>
      </c>
      <c r="F17" s="20">
        <v>1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3">
      <c r="A22" s="23" t="s">
        <v>16</v>
      </c>
      <c r="B22" s="18">
        <v>56388179.169999935</v>
      </c>
      <c r="C22" s="18">
        <v>78369.91</v>
      </c>
      <c r="D22" s="20">
        <v>104.8887261346725</v>
      </c>
      <c r="E22" s="20">
        <v>0.14577736235119049</v>
      </c>
      <c r="F22" s="27"/>
      <c r="G22" s="1"/>
    </row>
    <row r="23" spans="1:10" x14ac:dyDescent="0.3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3">
      <c r="A24" s="23" t="s">
        <v>18</v>
      </c>
      <c r="B24" s="18">
        <v>0</v>
      </c>
      <c r="C24" s="18">
        <v>171785</v>
      </c>
      <c r="D24" s="20">
        <v>0</v>
      </c>
      <c r="E24" s="20">
        <v>0.35833333333333334</v>
      </c>
      <c r="F24" s="27"/>
      <c r="G24" s="1"/>
    </row>
    <row r="25" spans="1:10" x14ac:dyDescent="0.3">
      <c r="A25" s="23" t="s">
        <v>19</v>
      </c>
      <c r="B25" s="18">
        <v>0</v>
      </c>
      <c r="C25" s="18">
        <v>39036.67</v>
      </c>
      <c r="D25" s="20">
        <v>0</v>
      </c>
      <c r="E25" s="20">
        <v>0.40833336820083682</v>
      </c>
      <c r="F25" s="27"/>
      <c r="G25" s="1"/>
    </row>
    <row r="26" spans="1:10" x14ac:dyDescent="0.3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3">
      <c r="A27" s="8" t="s">
        <v>14</v>
      </c>
      <c r="B27" s="18">
        <v>56388179.169999935</v>
      </c>
      <c r="C27" s="18">
        <v>289191.58</v>
      </c>
      <c r="D27" s="29"/>
      <c r="E27" s="30"/>
      <c r="F27" s="31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1"/>
      <c r="E32" s="1"/>
      <c r="F32" s="1"/>
      <c r="H32" s="35">
        <v>14130412.17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6803439.5800000001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20933851.75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790736.48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552097.65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1342834.13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49142087.899999999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18302.8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2938224.57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587540.09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74962841.239999995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973067</v>
      </c>
      <c r="F56" s="56"/>
      <c r="G56" s="57"/>
      <c r="H56" s="58">
        <v>34</v>
      </c>
      <c r="I56" s="59"/>
    </row>
    <row r="57" spans="1:10" x14ac:dyDescent="0.3">
      <c r="A57" s="46" t="s">
        <v>52</v>
      </c>
      <c r="E57" s="56">
        <v>110080</v>
      </c>
      <c r="F57" s="56"/>
      <c r="G57" s="57"/>
      <c r="H57" s="58">
        <v>4</v>
      </c>
      <c r="I57" s="59"/>
    </row>
    <row r="58" spans="1:10" x14ac:dyDescent="0.3">
      <c r="A58" s="46" t="s">
        <v>53</v>
      </c>
      <c r="B58" s="1"/>
      <c r="C58" s="1"/>
      <c r="D58" s="1"/>
      <c r="E58" s="56">
        <v>115435</v>
      </c>
      <c r="F58" s="57"/>
      <c r="G58" s="57"/>
      <c r="H58" s="58">
        <v>4</v>
      </c>
    </row>
    <row r="59" spans="1:10" x14ac:dyDescent="0.3">
      <c r="A59" s="46" t="s">
        <v>54</v>
      </c>
      <c r="B59" s="1"/>
      <c r="C59" s="1"/>
      <c r="D59" s="1"/>
      <c r="E59" s="56">
        <v>734975</v>
      </c>
      <c r="F59" s="57"/>
      <c r="G59" s="57"/>
      <c r="H59" s="58">
        <v>27</v>
      </c>
    </row>
    <row r="60" spans="1:10" x14ac:dyDescent="0.3">
      <c r="A60" s="46" t="s">
        <v>55</v>
      </c>
      <c r="B60" s="1"/>
      <c r="C60" s="1"/>
      <c r="D60" s="1"/>
      <c r="E60" s="56">
        <v>41328</v>
      </c>
      <c r="F60" s="57"/>
      <c r="G60" s="57"/>
      <c r="H60" s="58">
        <v>1</v>
      </c>
    </row>
    <row r="61" spans="1:10" x14ac:dyDescent="0.3">
      <c r="A61" s="46" t="s">
        <v>56</v>
      </c>
      <c r="B61" s="1"/>
      <c r="C61" s="1"/>
      <c r="D61" s="1"/>
      <c r="E61" s="56"/>
      <c r="F61" s="56">
        <v>2933076.86</v>
      </c>
      <c r="G61" s="57"/>
      <c r="H61" s="58">
        <v>119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1897310.41</v>
      </c>
      <c r="H62" s="58">
        <v>101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45132751.32</v>
      </c>
      <c r="H63" s="58">
        <v>2332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549652.14</v>
      </c>
      <c r="H64" s="58">
        <v>25</v>
      </c>
    </row>
    <row r="65" spans="1:10" x14ac:dyDescent="0.3">
      <c r="A65" s="34" t="s">
        <v>60</v>
      </c>
      <c r="B65" s="1"/>
      <c r="C65" s="1"/>
      <c r="D65" s="1"/>
      <c r="E65" s="62">
        <v>1974885</v>
      </c>
      <c r="F65" s="62">
        <v>2933076.86</v>
      </c>
      <c r="G65" s="63">
        <v>47579713.869999997</v>
      </c>
      <c r="H65" s="64">
        <v>2647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62709</v>
      </c>
      <c r="E71" s="70">
        <v>1326021476.23</v>
      </c>
      <c r="F71" s="71">
        <v>7.0000000000000007E-2</v>
      </c>
      <c r="G71" s="70">
        <v>1103547409.5899999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-18764350.949999999</v>
      </c>
      <c r="F72" s="74"/>
      <c r="G72" s="35">
        <v>-14766502.439999938</v>
      </c>
      <c r="H72" s="42"/>
      <c r="I72" s="59"/>
    </row>
    <row r="73" spans="1:10" x14ac:dyDescent="0.3">
      <c r="A73" s="46" t="s">
        <v>68</v>
      </c>
      <c r="B73" s="1"/>
      <c r="C73" s="1"/>
      <c r="D73" s="75">
        <v>-133</v>
      </c>
      <c r="E73" s="73">
        <v>-2690960.36</v>
      </c>
      <c r="F73" s="74"/>
      <c r="G73" s="35">
        <v>-2255149.7799999998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-3</v>
      </c>
      <c r="E75" s="73">
        <v>-65100.93</v>
      </c>
      <c r="F75" s="74"/>
      <c r="G75" s="35">
        <v>-48566.19</v>
      </c>
      <c r="H75" s="42"/>
      <c r="I75" s="59"/>
    </row>
    <row r="76" spans="1:10" x14ac:dyDescent="0.3">
      <c r="A76" s="46" t="s">
        <v>71</v>
      </c>
      <c r="B76" s="1"/>
      <c r="C76" s="1"/>
      <c r="D76" s="75">
        <v>-2518</v>
      </c>
      <c r="E76" s="73">
        <v>-48863779.460000001</v>
      </c>
      <c r="F76" s="76"/>
      <c r="G76" s="35">
        <v>-39317960.759999998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60055</v>
      </c>
      <c r="E77" s="79">
        <v>1255637284.53</v>
      </c>
      <c r="F77" s="80"/>
      <c r="G77" s="79">
        <v>1047159230.4200001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247671400.97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799487829.45000005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1047159230.4200001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74962841.239999995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74962841.239999995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618182.1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516160.88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919622.84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919622.84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2053965.8199999998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78369.91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78369.91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171785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171785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39036.67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39036.67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289191.58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289191.58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72619683.839999989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56388179.169999935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56388179.169999935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16231504.67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7634738.5700000003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7634738.5700000003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7634738.5700000003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7634738.5700000003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16231504.669999987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23866243.239999987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16231504.669999994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7634738.5699999928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12.69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-0.19607084227394198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0.71676253474366902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3353349.73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2255149.7799999998</v>
      </c>
      <c r="H199" s="106">
        <v>133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1098199.9500000002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1103547409.5899999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9.9515430008395708E-4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7.5588890000000001E-4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4.4228239999999998E-4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5.3598869999999996E-4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-3.1032337966890857E-3</v>
      </c>
      <c r="H208" s="76">
        <v>-4738475.75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4.3059641739954298E-3</v>
      </c>
      <c r="G211" s="101">
        <v>4751835.6100000003</v>
      </c>
      <c r="H211" s="112">
        <v>277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7.9568077671101516E-4</v>
      </c>
      <c r="G212" s="101">
        <v>878071.46</v>
      </c>
      <c r="H212" s="112">
        <v>53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3.8339258134563605E-4</v>
      </c>
      <c r="G213" s="113">
        <v>423091.89</v>
      </c>
      <c r="H213" s="114">
        <v>26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8.609653665473203E-5</v>
      </c>
      <c r="G214" s="115">
        <v>95011.61</v>
      </c>
      <c r="H214" s="116">
        <v>6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5.4850375320520811E-3</v>
      </c>
      <c r="G215" s="98">
        <v>6148010.5700000003</v>
      </c>
      <c r="H215" s="117">
        <v>362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1.2651698947113836E-3</v>
      </c>
      <c r="H218" s="121">
        <v>1.355467317290979E-3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1.0311495E-3</v>
      </c>
      <c r="H219" s="120">
        <v>1.1269780000000001E-3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9.0568400000000002E-4</v>
      </c>
      <c r="H220" s="120">
        <v>9.7931389999999998E-4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7.4606830000000001E-4</v>
      </c>
      <c r="H221" s="120">
        <v>7.8099669999999997E-4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1649319.4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1.4945614349389576E-3</v>
      </c>
      <c r="H224" s="120"/>
    </row>
    <row r="225" spans="1:9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3">
      <c r="A226" s="123" t="s">
        <v>180</v>
      </c>
      <c r="B226" s="1"/>
      <c r="C226" s="2"/>
      <c r="D226" s="3"/>
      <c r="E226" s="1"/>
      <c r="F226" s="1"/>
      <c r="G226" s="125" t="s">
        <v>213</v>
      </c>
      <c r="H226" s="120"/>
    </row>
    <row r="227" spans="1:9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3">
      <c r="A229" s="15" t="s">
        <v>182</v>
      </c>
      <c r="B229" s="1"/>
      <c r="C229" s="2"/>
      <c r="D229" s="3"/>
      <c r="E229" s="21"/>
      <c r="F229" s="1"/>
      <c r="G229" s="101">
        <v>1708042</v>
      </c>
      <c r="H229" s="126">
        <v>61</v>
      </c>
    </row>
    <row r="230" spans="1:9" x14ac:dyDescent="0.3">
      <c r="A230" s="15" t="s">
        <v>183</v>
      </c>
      <c r="B230" s="1"/>
      <c r="C230" s="2"/>
      <c r="D230" s="3"/>
      <c r="E230" s="21"/>
      <c r="F230" s="1"/>
      <c r="G230" s="115">
        <v>1120501.9099999999</v>
      </c>
      <c r="H230" s="126">
        <v>61</v>
      </c>
    </row>
    <row r="231" spans="1:9" x14ac:dyDescent="0.3">
      <c r="A231" s="15" t="s">
        <v>184</v>
      </c>
      <c r="B231" s="1"/>
      <c r="C231" s="2"/>
      <c r="D231" s="3"/>
      <c r="E231" s="21"/>
      <c r="F231" s="1"/>
      <c r="G231" s="94">
        <v>587540.09000000008</v>
      </c>
      <c r="H231" s="62"/>
    </row>
    <row r="232" spans="1:9" x14ac:dyDescent="0.3">
      <c r="A232" s="15"/>
      <c r="B232" s="1"/>
      <c r="C232" s="2"/>
      <c r="D232" s="3"/>
      <c r="E232" s="1"/>
      <c r="F232" s="1"/>
      <c r="G232" s="127"/>
    </row>
    <row r="233" spans="1:9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3">
      <c r="A234" s="15" t="s">
        <v>186</v>
      </c>
      <c r="B234" s="1"/>
      <c r="C234" s="2"/>
      <c r="D234" s="3"/>
      <c r="E234" s="21"/>
      <c r="F234" s="1"/>
      <c r="G234" s="76">
        <v>23073076.59</v>
      </c>
      <c r="H234" s="128">
        <v>1035</v>
      </c>
      <c r="I234" s="37" t="s">
        <v>51</v>
      </c>
    </row>
    <row r="235" spans="1:9" x14ac:dyDescent="0.3">
      <c r="A235" s="15" t="s">
        <v>187</v>
      </c>
      <c r="B235" s="1"/>
      <c r="C235" s="2"/>
      <c r="D235" s="3"/>
      <c r="E235" s="21"/>
      <c r="F235" s="21"/>
      <c r="G235" s="76">
        <v>18730128.370000001</v>
      </c>
      <c r="H235" s="69">
        <v>1035</v>
      </c>
      <c r="I235" s="37" t="s">
        <v>51</v>
      </c>
    </row>
    <row r="236" spans="1:9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4342948.2199999988</v>
      </c>
    </row>
    <row r="237" spans="1:9" ht="14.5" thickTop="1" x14ac:dyDescent="0.3">
      <c r="A237" s="15"/>
      <c r="B237" s="1"/>
      <c r="C237" s="2"/>
      <c r="D237" s="3"/>
      <c r="E237" s="21"/>
      <c r="F237" s="1"/>
      <c r="G237" s="97"/>
    </row>
    <row r="238" spans="1:9" x14ac:dyDescent="0.3">
      <c r="A238" s="15" t="s">
        <v>189</v>
      </c>
      <c r="B238" s="1"/>
      <c r="C238" s="2"/>
      <c r="D238" s="3"/>
      <c r="E238" s="21"/>
      <c r="F238" s="1"/>
      <c r="G238" s="130">
        <v>721004.34</v>
      </c>
      <c r="H238" s="1"/>
    </row>
    <row r="239" spans="1:9" x14ac:dyDescent="0.3">
      <c r="A239" s="15" t="s">
        <v>190</v>
      </c>
      <c r="B239" s="1"/>
      <c r="C239" s="2"/>
      <c r="D239" s="3"/>
      <c r="E239" s="1"/>
      <c r="F239" s="1"/>
      <c r="G239" s="131">
        <v>28</v>
      </c>
      <c r="H239" s="1"/>
    </row>
    <row r="240" spans="1:9" x14ac:dyDescent="0.3">
      <c r="A240" s="15"/>
      <c r="B240" s="1"/>
      <c r="C240" s="2"/>
      <c r="D240" s="3"/>
      <c r="E240" s="1"/>
      <c r="F240" s="1"/>
      <c r="G240" s="1"/>
      <c r="H240" s="1"/>
    </row>
    <row r="241" spans="1:10" x14ac:dyDescent="0.3">
      <c r="A241" s="15" t="s">
        <v>191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3">
      <c r="A242" s="15"/>
      <c r="B242" s="1"/>
      <c r="C242" s="2"/>
      <c r="D242" s="3"/>
      <c r="E242" s="1"/>
      <c r="F242" s="1"/>
      <c r="G242" s="1"/>
      <c r="H242" s="1"/>
    </row>
    <row r="243" spans="1:10" x14ac:dyDescent="0.3">
      <c r="A243" s="15" t="s">
        <v>192</v>
      </c>
      <c r="B243" s="1"/>
      <c r="C243" s="2"/>
      <c r="D243" s="3"/>
      <c r="E243" s="1"/>
      <c r="F243" s="1"/>
      <c r="G243" s="1"/>
      <c r="H243" s="76">
        <v>618843.80000000005</v>
      </c>
      <c r="I243" s="132"/>
      <c r="J243" s="59"/>
    </row>
    <row r="244" spans="1:10" x14ac:dyDescent="0.3">
      <c r="A244" s="15" t="s">
        <v>193</v>
      </c>
      <c r="B244" s="1"/>
      <c r="C244" s="2"/>
      <c r="D244" s="3"/>
      <c r="E244" s="1"/>
      <c r="F244" s="1"/>
      <c r="G244" s="1"/>
      <c r="H244" s="94">
        <v>516160.88</v>
      </c>
      <c r="I244" s="37"/>
      <c r="J244" s="59"/>
    </row>
    <row r="245" spans="1:10" x14ac:dyDescent="0.3">
      <c r="A245" s="15" t="s">
        <v>194</v>
      </c>
      <c r="B245" s="1"/>
      <c r="C245" s="2"/>
      <c r="D245" s="3"/>
      <c r="E245" s="1"/>
      <c r="F245" s="1"/>
      <c r="G245" s="1"/>
      <c r="H245" s="93">
        <v>552097.65</v>
      </c>
      <c r="J245" s="59"/>
    </row>
    <row r="246" spans="1:10" ht="14.5" thickBot="1" x14ac:dyDescent="0.35">
      <c r="A246" s="15" t="s">
        <v>195</v>
      </c>
      <c r="B246" s="1"/>
      <c r="C246" s="2"/>
      <c r="D246" s="3"/>
      <c r="E246" s="1"/>
      <c r="F246" s="1"/>
      <c r="G246" s="1"/>
      <c r="H246" s="129">
        <v>654780.57000000007</v>
      </c>
      <c r="I246" s="97"/>
      <c r="J246" s="59"/>
    </row>
    <row r="247" spans="1:10" ht="14.5" thickTop="1" x14ac:dyDescent="0.3">
      <c r="A247" s="15"/>
      <c r="B247" s="1"/>
      <c r="C247" s="2"/>
      <c r="D247" s="3"/>
      <c r="E247" s="1"/>
      <c r="F247" s="1"/>
      <c r="G247" s="1"/>
      <c r="H247" s="1"/>
      <c r="I247" s="133"/>
      <c r="J247" s="59"/>
    </row>
    <row r="248" spans="1:10" x14ac:dyDescent="0.3">
      <c r="A248" s="15" t="s">
        <v>196</v>
      </c>
      <c r="B248" s="1"/>
      <c r="C248" s="2"/>
      <c r="D248" s="3"/>
      <c r="E248" s="1"/>
      <c r="F248" s="1"/>
      <c r="G248" s="1"/>
      <c r="H248" s="76">
        <v>1715141.27</v>
      </c>
      <c r="I248" s="134"/>
      <c r="J248" s="59"/>
    </row>
    <row r="249" spans="1:10" x14ac:dyDescent="0.3">
      <c r="A249" s="15" t="s">
        <v>197</v>
      </c>
      <c r="B249" s="1"/>
      <c r="C249" s="2"/>
      <c r="D249" s="3"/>
      <c r="E249" s="1"/>
      <c r="F249" s="1"/>
      <c r="G249" s="1"/>
      <c r="H249" s="94">
        <v>618182.1</v>
      </c>
      <c r="I249" s="135"/>
      <c r="J249" s="59"/>
    </row>
    <row r="250" spans="1:10" x14ac:dyDescent="0.3">
      <c r="A250" s="15" t="s">
        <v>198</v>
      </c>
      <c r="B250" s="1"/>
      <c r="C250" s="2"/>
      <c r="D250" s="3"/>
      <c r="E250" s="1"/>
      <c r="F250" s="1"/>
      <c r="G250" s="1"/>
      <c r="H250" s="94">
        <v>790736.48</v>
      </c>
      <c r="I250" s="134"/>
      <c r="J250" s="59"/>
    </row>
    <row r="251" spans="1:10" ht="14.5" thickBot="1" x14ac:dyDescent="0.35">
      <c r="A251" s="15" t="s">
        <v>199</v>
      </c>
      <c r="B251" s="1"/>
      <c r="C251" s="2"/>
      <c r="D251" s="3"/>
      <c r="E251" s="1"/>
      <c r="F251" s="1"/>
      <c r="G251" s="1"/>
      <c r="H251" s="129">
        <v>1887695.65</v>
      </c>
      <c r="I251" s="136"/>
      <c r="J251" s="59"/>
    </row>
    <row r="252" spans="1:10" ht="14.5" thickTop="1" x14ac:dyDescent="0.3">
      <c r="A252" s="15"/>
    </row>
    <row r="253" spans="1:10" x14ac:dyDescent="0.3">
      <c r="A253" s="118" t="s">
        <v>200</v>
      </c>
      <c r="F253" s="137"/>
      <c r="I253" s="37"/>
    </row>
    <row r="254" spans="1:10" x14ac:dyDescent="0.3">
      <c r="A254" s="118"/>
      <c r="F254" s="137"/>
    </row>
    <row r="255" spans="1:10" x14ac:dyDescent="0.3">
      <c r="A255" s="46" t="s">
        <v>201</v>
      </c>
      <c r="F255" s="137"/>
    </row>
    <row r="256" spans="1:10" x14ac:dyDescent="0.3">
      <c r="A256" s="46" t="s">
        <v>202</v>
      </c>
      <c r="F256" s="137"/>
    </row>
    <row r="257" spans="1:8" x14ac:dyDescent="0.3">
      <c r="A257" s="46" t="s">
        <v>203</v>
      </c>
      <c r="E257" s="32"/>
      <c r="F257" s="137"/>
    </row>
    <row r="258" spans="1:8" x14ac:dyDescent="0.3">
      <c r="A258" s="46" t="s">
        <v>204</v>
      </c>
      <c r="E258" s="32" t="s">
        <v>51</v>
      </c>
      <c r="F258" s="137"/>
      <c r="H258" s="138" t="s">
        <v>214</v>
      </c>
    </row>
    <row r="259" spans="1:8" x14ac:dyDescent="0.3">
      <c r="A259" s="46"/>
      <c r="F259" s="137"/>
      <c r="H259" s="118"/>
    </row>
    <row r="260" spans="1:8" x14ac:dyDescent="0.3">
      <c r="A260" s="46" t="s">
        <v>215</v>
      </c>
      <c r="F260" s="137"/>
      <c r="H260" s="118"/>
    </row>
    <row r="261" spans="1:8" x14ac:dyDescent="0.3">
      <c r="A261" s="46" t="s">
        <v>216</v>
      </c>
      <c r="E261" s="32" t="s">
        <v>51</v>
      </c>
      <c r="F261" s="137"/>
      <c r="H261" s="138" t="s">
        <v>214</v>
      </c>
    </row>
    <row r="262" spans="1:8" x14ac:dyDescent="0.3">
      <c r="A262" s="46"/>
      <c r="F262" s="137"/>
      <c r="H262" s="118"/>
    </row>
    <row r="263" spans="1:8" x14ac:dyDescent="0.3">
      <c r="A263" s="46" t="s">
        <v>207</v>
      </c>
      <c r="F263" s="137"/>
      <c r="H263" s="118"/>
    </row>
    <row r="264" spans="1:8" x14ac:dyDescent="0.3">
      <c r="A264" s="46" t="s">
        <v>208</v>
      </c>
      <c r="E264" s="32" t="s">
        <v>51</v>
      </c>
      <c r="F264" s="137"/>
      <c r="H264" s="138" t="s">
        <v>214</v>
      </c>
    </row>
    <row r="265" spans="1:8" x14ac:dyDescent="0.3">
      <c r="A265" s="46"/>
      <c r="E265" s="32"/>
      <c r="F265" s="137"/>
      <c r="H265" s="138"/>
    </row>
    <row r="266" spans="1:8" x14ac:dyDescent="0.3">
      <c r="A266" s="46" t="s">
        <v>209</v>
      </c>
      <c r="E266" s="32"/>
      <c r="F266" s="137"/>
      <c r="H266" s="138"/>
    </row>
    <row r="267" spans="1:8" x14ac:dyDescent="0.3">
      <c r="A267" s="46" t="s">
        <v>210</v>
      </c>
      <c r="E267" s="32" t="s">
        <v>51</v>
      </c>
      <c r="F267" s="137"/>
      <c r="H267" s="138" t="s">
        <v>214</v>
      </c>
    </row>
    <row r="268" spans="1:8" x14ac:dyDescent="0.3">
      <c r="A268" s="46"/>
      <c r="E268" s="32"/>
      <c r="F268" s="137"/>
      <c r="H268" s="138"/>
    </row>
    <row r="269" spans="1:8" x14ac:dyDescent="0.3">
      <c r="A269" s="46" t="s">
        <v>211</v>
      </c>
      <c r="F269" s="137"/>
      <c r="H269" s="118"/>
    </row>
    <row r="270" spans="1:8" x14ac:dyDescent="0.3">
      <c r="A270" s="46" t="s">
        <v>212</v>
      </c>
      <c r="E270" s="32" t="s">
        <v>51</v>
      </c>
      <c r="F270" s="137"/>
      <c r="H270" s="138" t="s">
        <v>214</v>
      </c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2020-B
Servicer Report
</oddHeader>
  </headerFooter>
  <rowBreaks count="2" manualBreakCount="2">
    <brk id="99" max="16383" man="1"/>
    <brk id="190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70"/>
  <sheetViews>
    <sheetView zoomScale="75" zoomScaleNormal="75" workbookViewId="0">
      <selection activeCell="H21" sqref="H21"/>
    </sheetView>
  </sheetViews>
  <sheetFormatPr defaultColWidth="34.453125" defaultRowHeight="14" x14ac:dyDescent="0.3"/>
  <cols>
    <col min="1" max="1" width="32.453125" style="1" customWidth="1"/>
    <col min="2" max="2" width="20.453125" style="4" customWidth="1"/>
    <col min="3" max="3" width="18.90625" style="4" bestFit="1" customWidth="1"/>
    <col min="4" max="4" width="37.90625" style="4" customWidth="1"/>
    <col min="5" max="5" width="21.453125" style="4" customWidth="1"/>
    <col min="6" max="6" width="23.453125" style="4" customWidth="1"/>
    <col min="7" max="7" width="20.90625" style="4" customWidth="1"/>
    <col min="8" max="8" width="18.08984375" style="4" customWidth="1"/>
    <col min="9" max="9" width="15.089843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44440</v>
      </c>
      <c r="D3" s="8" t="s">
        <v>1</v>
      </c>
      <c r="E3" s="9">
        <v>44484</v>
      </c>
      <c r="F3" s="1"/>
      <c r="G3" s="1"/>
    </row>
    <row r="4" spans="1:31" x14ac:dyDescent="0.3">
      <c r="A4" s="6" t="s">
        <v>2</v>
      </c>
      <c r="B4" s="1"/>
      <c r="C4" s="7">
        <v>44469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44454</v>
      </c>
      <c r="D5" s="8" t="s">
        <v>5</v>
      </c>
      <c r="E5" s="10">
        <v>30</v>
      </c>
      <c r="F5" s="11"/>
      <c r="G5" s="1"/>
    </row>
    <row r="6" spans="1:31" x14ac:dyDescent="0.3">
      <c r="A6" s="6" t="s">
        <v>6</v>
      </c>
      <c r="B6" s="1"/>
      <c r="C6" s="7">
        <v>44484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f>C11</f>
        <v>1526947713.4000001</v>
      </c>
      <c r="D10" s="19">
        <f>G71</f>
        <v>1151991553.01</v>
      </c>
      <c r="E10" s="18">
        <f>G77</f>
        <v>1103547409.5899999</v>
      </c>
      <c r="F10" s="20">
        <f t="shared" ref="F10:F17" si="0">E10/C10</f>
        <v>0.72271460240951546</v>
      </c>
      <c r="G10" s="21"/>
      <c r="H10" s="22"/>
    </row>
    <row r="11" spans="1:31" x14ac:dyDescent="0.3">
      <c r="A11" s="8" t="s">
        <v>14</v>
      </c>
      <c r="B11" s="8"/>
      <c r="C11" s="18">
        <f>SUM(C12:C17)</f>
        <v>1526947713.4000001</v>
      </c>
      <c r="D11" s="19">
        <f>SUM(D12:D17)</f>
        <v>1151991553.01</v>
      </c>
      <c r="E11" s="18">
        <f>SUM(E12:E17)</f>
        <v>1103547409.5900002</v>
      </c>
      <c r="F11" s="20">
        <f t="shared" si="0"/>
        <v>0.72271460240951568</v>
      </c>
      <c r="G11" s="1"/>
    </row>
    <row r="12" spans="1:31" x14ac:dyDescent="0.3">
      <c r="A12" s="23" t="s">
        <v>15</v>
      </c>
      <c r="B12" s="24">
        <v>1.825E-3</v>
      </c>
      <c r="C12" s="18">
        <v>162400000</v>
      </c>
      <c r="D12" s="19">
        <v>0</v>
      </c>
      <c r="E12" s="18">
        <v>0</v>
      </c>
      <c r="F12" s="20">
        <f t="shared" si="0"/>
        <v>0</v>
      </c>
      <c r="G12" s="21"/>
    </row>
    <row r="13" spans="1:31" x14ac:dyDescent="0.3">
      <c r="A13" s="23" t="s">
        <v>16</v>
      </c>
      <c r="B13" s="24">
        <v>3.3999999999999998E-3</v>
      </c>
      <c r="C13" s="18">
        <v>537600000</v>
      </c>
      <c r="D13" s="19">
        <v>325043839.61000001</v>
      </c>
      <c r="E13" s="18">
        <v>276599696.19</v>
      </c>
      <c r="F13" s="20">
        <f>E13/C13</f>
        <v>0.51450836344866069</v>
      </c>
      <c r="G13" s="21"/>
    </row>
    <row r="14" spans="1:31" x14ac:dyDescent="0.3">
      <c r="A14" s="23" t="s">
        <v>17</v>
      </c>
      <c r="B14" s="25">
        <v>0</v>
      </c>
      <c r="C14" s="18">
        <v>0</v>
      </c>
      <c r="D14" s="19">
        <v>0</v>
      </c>
      <c r="E14" s="18">
        <v>0</v>
      </c>
      <c r="F14" s="20">
        <f>IF(C14=0,0,E14/C14)</f>
        <v>0</v>
      </c>
      <c r="G14" s="21"/>
    </row>
    <row r="15" spans="1:31" x14ac:dyDescent="0.3">
      <c r="A15" s="23" t="s">
        <v>18</v>
      </c>
      <c r="B15" s="24">
        <v>4.3E-3</v>
      </c>
      <c r="C15" s="18">
        <v>479400000</v>
      </c>
      <c r="D15" s="19">
        <v>479400000</v>
      </c>
      <c r="E15" s="18">
        <v>479400000</v>
      </c>
      <c r="F15" s="20">
        <f>E15/C15</f>
        <v>1</v>
      </c>
      <c r="G15" s="1"/>
    </row>
    <row r="16" spans="1:31" x14ac:dyDescent="0.3">
      <c r="A16" s="23" t="s">
        <v>19</v>
      </c>
      <c r="B16" s="24">
        <v>4.8999999999999998E-3</v>
      </c>
      <c r="C16" s="18">
        <v>95600000</v>
      </c>
      <c r="D16" s="19">
        <v>95600000</v>
      </c>
      <c r="E16" s="18">
        <v>95600000</v>
      </c>
      <c r="F16" s="20">
        <f t="shared" si="0"/>
        <v>1</v>
      </c>
      <c r="G16" s="1"/>
    </row>
    <row r="17" spans="1:10" x14ac:dyDescent="0.3">
      <c r="A17" s="23" t="s">
        <v>20</v>
      </c>
      <c r="B17" s="24">
        <v>0</v>
      </c>
      <c r="C17" s="18">
        <v>251947713.40000001</v>
      </c>
      <c r="D17" s="19">
        <v>251947713.40000001</v>
      </c>
      <c r="E17" s="18">
        <v>251947713.40000001</v>
      </c>
      <c r="F17" s="20">
        <f t="shared" si="0"/>
        <v>1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0</v>
      </c>
      <c r="C21" s="18">
        <v>0</v>
      </c>
      <c r="D21" s="20">
        <f t="shared" ref="D21:D26" si="1">B21/(C12/1000)</f>
        <v>0</v>
      </c>
      <c r="E21" s="20">
        <f t="shared" ref="E21:E26" si="2">C21/(C12/1000)</f>
        <v>0</v>
      </c>
      <c r="F21" s="27"/>
      <c r="G21" s="1"/>
    </row>
    <row r="22" spans="1:10" x14ac:dyDescent="0.3">
      <c r="A22" s="23" t="s">
        <v>16</v>
      </c>
      <c r="B22" s="18">
        <v>48444143.420000151</v>
      </c>
      <c r="C22" s="18">
        <v>92095.75</v>
      </c>
      <c r="D22" s="20">
        <f t="shared" si="1"/>
        <v>90.111873921131235</v>
      </c>
      <c r="E22" s="20">
        <f t="shared" si="2"/>
        <v>0.17130905877976191</v>
      </c>
      <c r="F22" s="27"/>
      <c r="G22" s="1"/>
    </row>
    <row r="23" spans="1:10" x14ac:dyDescent="0.3">
      <c r="A23" s="23" t="s">
        <v>17</v>
      </c>
      <c r="B23" s="18">
        <v>0</v>
      </c>
      <c r="C23" s="18">
        <v>0</v>
      </c>
      <c r="D23" s="20">
        <f>IF(B23=0,0,B23/(C14/1000))</f>
        <v>0</v>
      </c>
      <c r="E23" s="20">
        <f>IF(B23=0,0,C23/(C14/1000))</f>
        <v>0</v>
      </c>
      <c r="F23" s="27"/>
      <c r="G23" s="1"/>
    </row>
    <row r="24" spans="1:10" x14ac:dyDescent="0.3">
      <c r="A24" s="23" t="s">
        <v>18</v>
      </c>
      <c r="B24" s="18">
        <v>0</v>
      </c>
      <c r="C24" s="18">
        <v>171785</v>
      </c>
      <c r="D24" s="20">
        <f t="shared" si="1"/>
        <v>0</v>
      </c>
      <c r="E24" s="20">
        <f t="shared" si="2"/>
        <v>0.35833333333333334</v>
      </c>
      <c r="F24" s="27"/>
      <c r="G24" s="1"/>
    </row>
    <row r="25" spans="1:10" x14ac:dyDescent="0.3">
      <c r="A25" s="23" t="s">
        <v>19</v>
      </c>
      <c r="B25" s="18">
        <v>0</v>
      </c>
      <c r="C25" s="18">
        <v>39036.67</v>
      </c>
      <c r="D25" s="20">
        <f t="shared" si="1"/>
        <v>0</v>
      </c>
      <c r="E25" s="20">
        <f t="shared" si="2"/>
        <v>0.40833336820083682</v>
      </c>
      <c r="F25" s="27"/>
      <c r="G25" s="1"/>
    </row>
    <row r="26" spans="1:10" x14ac:dyDescent="0.3">
      <c r="A26" s="23" t="s">
        <v>20</v>
      </c>
      <c r="B26" s="18">
        <v>0</v>
      </c>
      <c r="C26" s="18">
        <v>0</v>
      </c>
      <c r="D26" s="20">
        <f t="shared" si="1"/>
        <v>0</v>
      </c>
      <c r="E26" s="20">
        <f t="shared" si="2"/>
        <v>0</v>
      </c>
      <c r="F26" s="27"/>
      <c r="G26" s="1"/>
    </row>
    <row r="27" spans="1:10" x14ac:dyDescent="0.3">
      <c r="A27" s="8" t="s">
        <v>14</v>
      </c>
      <c r="B27" s="18">
        <f>SUM(B21:B26)</f>
        <v>48444143.420000151</v>
      </c>
      <c r="C27" s="18">
        <f>SUM(C21:C26)</f>
        <v>302917.42</v>
      </c>
      <c r="D27" s="29"/>
      <c r="E27" s="30"/>
      <c r="F27" s="31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1"/>
      <c r="E32" s="1"/>
      <c r="F32" s="1"/>
      <c r="H32" s="35">
        <v>14800824.09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7148753.2599999998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f>SUM(H32:H33)</f>
        <v>21949577.350000001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710920.15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541362.98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f>SUM(H39:H40)</f>
        <v>1252283.1299999999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39122476.720000006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6694.57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2217475.64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616086.66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f>SUM(H45:H51)+H34+H36+H41</f>
        <v>65164594.070000008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2081735.35</v>
      </c>
      <c r="F56" s="56"/>
      <c r="G56" s="57"/>
      <c r="H56" s="58">
        <v>78</v>
      </c>
      <c r="I56" s="59"/>
    </row>
    <row r="57" spans="1:10" x14ac:dyDescent="0.3">
      <c r="A57" s="46" t="s">
        <v>52</v>
      </c>
      <c r="E57" s="56">
        <v>221714</v>
      </c>
      <c r="F57" s="56"/>
      <c r="G57" s="57"/>
      <c r="H57" s="58">
        <v>10</v>
      </c>
      <c r="I57" s="59"/>
    </row>
    <row r="58" spans="1:10" x14ac:dyDescent="0.3">
      <c r="A58" s="46" t="s">
        <v>53</v>
      </c>
      <c r="B58" s="1"/>
      <c r="C58" s="1"/>
      <c r="D58" s="1"/>
      <c r="E58" s="56">
        <v>161463</v>
      </c>
      <c r="F58" s="57"/>
      <c r="G58" s="57"/>
      <c r="H58" s="58">
        <v>7</v>
      </c>
    </row>
    <row r="59" spans="1:10" x14ac:dyDescent="0.3">
      <c r="A59" s="46" t="s">
        <v>54</v>
      </c>
      <c r="B59" s="1"/>
      <c r="C59" s="1"/>
      <c r="D59" s="1"/>
      <c r="E59" s="56">
        <v>237373</v>
      </c>
      <c r="F59" s="57"/>
      <c r="G59" s="57"/>
      <c r="H59" s="58">
        <v>9</v>
      </c>
    </row>
    <row r="60" spans="1:10" x14ac:dyDescent="0.3">
      <c r="A60" s="46" t="s">
        <v>55</v>
      </c>
      <c r="B60" s="1"/>
      <c r="C60" s="1"/>
      <c r="D60" s="1"/>
      <c r="E60" s="56">
        <v>0</v>
      </c>
      <c r="F60" s="57"/>
      <c r="G60" s="57"/>
      <c r="H60" s="58">
        <v>0</v>
      </c>
    </row>
    <row r="61" spans="1:10" x14ac:dyDescent="0.3">
      <c r="A61" s="46" t="s">
        <v>56</v>
      </c>
      <c r="B61" s="1"/>
      <c r="C61" s="1"/>
      <c r="D61" s="1"/>
      <c r="E61" s="56"/>
      <c r="F61" s="56">
        <v>2212728.6</v>
      </c>
      <c r="G61" s="57"/>
      <c r="H61" s="58">
        <v>93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862319.37</v>
      </c>
      <c r="H62" s="58">
        <v>43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35120662.960000001</v>
      </c>
      <c r="H63" s="58">
        <v>1795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969349.51</v>
      </c>
      <c r="H64" s="58">
        <v>45</v>
      </c>
    </row>
    <row r="65" spans="1:10" x14ac:dyDescent="0.3">
      <c r="A65" s="34" t="s">
        <v>60</v>
      </c>
      <c r="B65" s="1"/>
      <c r="C65" s="1"/>
      <c r="D65" s="1"/>
      <c r="E65" s="62">
        <f>SUM(E56:E64)</f>
        <v>2702285.35</v>
      </c>
      <c r="F65" s="62">
        <f>SUM(F56:F64)</f>
        <v>2212728.6</v>
      </c>
      <c r="G65" s="63">
        <f>SUM(G56:G64)</f>
        <v>36952331.839999996</v>
      </c>
      <c r="H65" s="64">
        <f>SUM(H56:H64)</f>
        <v>2080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64775</v>
      </c>
      <c r="E71" s="70">
        <v>1386255082.27</v>
      </c>
      <c r="F71" s="71">
        <v>7.0000000000000007E-2</v>
      </c>
      <c r="G71" s="70">
        <v>1151991553.01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-19623522.989999998</v>
      </c>
      <c r="F72" s="74"/>
      <c r="G72" s="35">
        <v>-15594423.600000143</v>
      </c>
      <c r="H72" s="42"/>
      <c r="I72" s="59"/>
    </row>
    <row r="73" spans="1:10" x14ac:dyDescent="0.3">
      <c r="A73" s="46" t="s">
        <v>68</v>
      </c>
      <c r="B73" s="1"/>
      <c r="C73" s="1"/>
      <c r="D73" s="75">
        <v>-109</v>
      </c>
      <c r="E73" s="73">
        <v>-2120582.0499999998</v>
      </c>
      <c r="F73" s="74"/>
      <c r="G73" s="35">
        <v>-1783279.52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-4</v>
      </c>
      <c r="E75" s="73">
        <v>-113630.34</v>
      </c>
      <c r="F75" s="74"/>
      <c r="G75" s="35">
        <v>-82517.850000000006</v>
      </c>
      <c r="H75" s="42"/>
      <c r="I75" s="59"/>
    </row>
    <row r="76" spans="1:10" x14ac:dyDescent="0.3">
      <c r="A76" s="46" t="s">
        <v>71</v>
      </c>
      <c r="B76" s="1"/>
      <c r="C76" s="1"/>
      <c r="D76" s="75">
        <v>-1953</v>
      </c>
      <c r="E76" s="73">
        <v>-38375870.659999996</v>
      </c>
      <c r="F76" s="76"/>
      <c r="G76" s="35">
        <v>-30983922.449999999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f>SUM(D71:D76)</f>
        <v>62709</v>
      </c>
      <c r="E77" s="79">
        <f>SUM(E71:E76)</f>
        <v>1326021476.23</v>
      </c>
      <c r="F77" s="80"/>
      <c r="G77" s="79">
        <f>SUM(G71:G76)</f>
        <v>1103547409.5899999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271233852.13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832313557.46000004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f>SUM(G80:G81)</f>
        <v>1103547409.5900002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65164594.07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f>H87+H88</f>
        <v>65164594.07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522255.3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849047.5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959992.96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959992.96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f>IF(H96&lt;H95,H95-H96,0)</f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f>H91+H92+H93+H96</f>
        <v>2331295.7599999998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f>IF(H106&lt;H104,H104-H106,0)</f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92095.75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92095.75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f>IF(H114&lt;H112,H112-H114,0)</f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f>IF(H122&lt;H120,H120-H122,0)</f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171785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171785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f>IF(H130&lt;H128,H128-H130,0)</f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39036.67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39036.67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f>IF(H138&lt;H136,H136-H138,0)</f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302917.42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302917.42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f>IF(H150-H151&gt;0,H150-H151,0)</f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62530380.890000001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f>IF(H155&gt;H161,H161,IF(ABS(H155-H161)&lt;0.005,H161,"Funds Paid vs. Owed Discrepancy"))</f>
        <v>48444143.420000151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48444143.420000151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f>IF(H161-H158&gt;0,H161-H158,0)</f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f>ROUND(H155-H158-H165,2)</f>
        <v>14086237.470000001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7634738.5700000003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7634738.5700000003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7634738.5700000003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f>H181+H183+H182</f>
        <v>7634738.5700000003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14086237.469999999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f>H184-H185+H186</f>
        <v>21720976.039999999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14086237.469999999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f>H187-H188</f>
        <v>7634738.5700000003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13.36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1.0396924475431144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0.78698048682194677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2654057.16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1783279.52</v>
      </c>
      <c r="H199" s="106">
        <v>109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870777.64000000013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f>G71</f>
        <v>1151991553.01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f>G200/G201</f>
        <v>7.5588891057818482E-4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4.4228239999999998E-4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5.3598869999999996E-4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3.0295240000000002E-4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f>H208/C10</f>
        <v>-2.384021252367789E-3</v>
      </c>
      <c r="H208" s="76">
        <v>-3640275.8000000003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3.9302058927169047E-3</v>
      </c>
      <c r="G211" s="101">
        <v>4527563.99</v>
      </c>
      <c r="H211" s="112">
        <v>254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7.4282055086611547E-4</v>
      </c>
      <c r="G212" s="101">
        <v>855723</v>
      </c>
      <c r="H212" s="112">
        <v>51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1.6267204348014284E-4</v>
      </c>
      <c r="G213" s="113">
        <v>187396.82</v>
      </c>
      <c r="H213" s="114">
        <v>14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1.2565691963779826E-4</v>
      </c>
      <c r="G214" s="115">
        <v>144755.71</v>
      </c>
      <c r="H214" s="116">
        <v>8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4.8356984870631626E-3</v>
      </c>
      <c r="G215" s="98">
        <f>SUM(G211:G214)</f>
        <v>5715439.5200000005</v>
      </c>
      <c r="H215" s="117">
        <f>SUM(H211:H214)</f>
        <v>327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f>SUM(G212:G214)/G71</f>
        <v>1.0311495139840566E-3</v>
      </c>
      <c r="H218" s="121">
        <f>SUM(H212:H214)/D71</f>
        <v>1.1269780007719028E-3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9.0568400000000002E-4</v>
      </c>
      <c r="H219" s="120">
        <v>9.7931389999999998E-4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7.4606830000000001E-4</v>
      </c>
      <c r="H220" s="120">
        <v>7.8099669999999997E-4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6.7864729999999999E-4</v>
      </c>
      <c r="H221" s="120">
        <v>6.9183210000000001E-4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1385243.86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1.2024774455859013E-3</v>
      </c>
      <c r="H224" s="120"/>
    </row>
    <row r="225" spans="1:9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3">
      <c r="A226" s="123" t="s">
        <v>180</v>
      </c>
      <c r="B226" s="1"/>
      <c r="C226" s="2"/>
      <c r="D226" s="3"/>
      <c r="E226" s="1"/>
      <c r="F226" s="1"/>
      <c r="G226" s="125" t="str">
        <f>IF(G224&lt;G225, "No", "Yes")</f>
        <v>No</v>
      </c>
      <c r="H226" s="120"/>
    </row>
    <row r="227" spans="1:9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3">
      <c r="A229" s="15" t="s">
        <v>182</v>
      </c>
      <c r="B229" s="1"/>
      <c r="C229" s="2"/>
      <c r="D229" s="3"/>
      <c r="E229" s="21"/>
      <c r="F229" s="1"/>
      <c r="G229" s="101">
        <v>2319108.35</v>
      </c>
      <c r="H229" s="126">
        <v>87</v>
      </c>
    </row>
    <row r="230" spans="1:9" x14ac:dyDescent="0.3">
      <c r="A230" s="15" t="s">
        <v>183</v>
      </c>
      <c r="B230" s="1"/>
      <c r="C230" s="2"/>
      <c r="D230" s="3"/>
      <c r="E230" s="21"/>
      <c r="F230" s="1"/>
      <c r="G230" s="115">
        <v>1707613.58</v>
      </c>
      <c r="H230" s="126">
        <v>87</v>
      </c>
    </row>
    <row r="231" spans="1:9" x14ac:dyDescent="0.3">
      <c r="A231" s="15" t="s">
        <v>184</v>
      </c>
      <c r="B231" s="1"/>
      <c r="C231" s="2"/>
      <c r="D231" s="3"/>
      <c r="E231" s="21"/>
      <c r="F231" s="1"/>
      <c r="G231" s="94">
        <f>G229-G230</f>
        <v>611494.77</v>
      </c>
      <c r="H231" s="62"/>
    </row>
    <row r="232" spans="1:9" x14ac:dyDescent="0.3">
      <c r="A232" s="15"/>
      <c r="B232" s="1"/>
      <c r="C232" s="2"/>
      <c r="D232" s="3"/>
      <c r="E232" s="1"/>
      <c r="F232" s="1"/>
      <c r="G232" s="127"/>
    </row>
    <row r="233" spans="1:9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3">
      <c r="A234" s="15" t="s">
        <v>186</v>
      </c>
      <c r="B234" s="1"/>
      <c r="C234" s="2"/>
      <c r="D234" s="3"/>
      <c r="E234" s="21"/>
      <c r="F234" s="1"/>
      <c r="G234" s="76">
        <v>21365034.59</v>
      </c>
      <c r="H234" s="128">
        <v>974</v>
      </c>
      <c r="I234" s="37" t="s">
        <v>51</v>
      </c>
    </row>
    <row r="235" spans="1:9" x14ac:dyDescent="0.3">
      <c r="A235" s="15" t="s">
        <v>187</v>
      </c>
      <c r="B235" s="1"/>
      <c r="C235" s="2"/>
      <c r="D235" s="3"/>
      <c r="E235" s="21"/>
      <c r="F235" s="21"/>
      <c r="G235" s="76">
        <v>17609626.460000001</v>
      </c>
      <c r="H235" s="69">
        <v>974</v>
      </c>
      <c r="I235" s="37" t="s">
        <v>51</v>
      </c>
    </row>
    <row r="236" spans="1:9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3755408.129999999</v>
      </c>
    </row>
    <row r="237" spans="1:9" ht="14.5" thickTop="1" x14ac:dyDescent="0.3">
      <c r="A237" s="15"/>
      <c r="B237" s="1"/>
      <c r="C237" s="2"/>
      <c r="D237" s="3"/>
      <c r="E237" s="21"/>
      <c r="F237" s="1"/>
      <c r="G237" s="97"/>
    </row>
    <row r="238" spans="1:9" x14ac:dyDescent="0.3">
      <c r="A238" s="15" t="s">
        <v>189</v>
      </c>
      <c r="B238" s="1"/>
      <c r="C238" s="2"/>
      <c r="D238" s="3"/>
      <c r="E238" s="21"/>
      <c r="F238" s="1"/>
      <c r="G238" s="130">
        <v>608993.66</v>
      </c>
      <c r="H238" s="1"/>
    </row>
    <row r="239" spans="1:9" x14ac:dyDescent="0.3">
      <c r="A239" s="15" t="s">
        <v>190</v>
      </c>
      <c r="B239" s="1"/>
      <c r="C239" s="2"/>
      <c r="D239" s="3"/>
      <c r="E239" s="1"/>
      <c r="F239" s="1"/>
      <c r="G239" s="131">
        <v>25</v>
      </c>
      <c r="H239" s="1"/>
    </row>
    <row r="240" spans="1:9" x14ac:dyDescent="0.3">
      <c r="A240" s="15"/>
      <c r="B240" s="1"/>
      <c r="C240" s="2"/>
      <c r="D240" s="3"/>
      <c r="E240" s="1"/>
      <c r="F240" s="1"/>
      <c r="G240" s="1"/>
      <c r="H240" s="1"/>
    </row>
    <row r="241" spans="1:10" x14ac:dyDescent="0.3">
      <c r="A241" s="15" t="s">
        <v>191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3">
      <c r="A242" s="15"/>
      <c r="B242" s="1"/>
      <c r="C242" s="2"/>
      <c r="D242" s="3"/>
      <c r="E242" s="1"/>
      <c r="F242" s="1"/>
      <c r="G242" s="1"/>
      <c r="H242" s="1"/>
    </row>
    <row r="243" spans="1:10" x14ac:dyDescent="0.3">
      <c r="A243" s="15" t="s">
        <v>192</v>
      </c>
      <c r="B243" s="1"/>
      <c r="C243" s="2"/>
      <c r="D243" s="3"/>
      <c r="E243" s="1"/>
      <c r="F243" s="1"/>
      <c r="G243" s="1"/>
      <c r="H243" s="76">
        <v>926528.32</v>
      </c>
      <c r="I243" s="132"/>
      <c r="J243" s="59"/>
    </row>
    <row r="244" spans="1:10" x14ac:dyDescent="0.3">
      <c r="A244" s="15" t="s">
        <v>193</v>
      </c>
      <c r="B244" s="1"/>
      <c r="C244" s="2"/>
      <c r="D244" s="3"/>
      <c r="E244" s="1"/>
      <c r="F244" s="1"/>
      <c r="G244" s="1"/>
      <c r="H244" s="94">
        <v>849047.5</v>
      </c>
      <c r="I244" s="37"/>
      <c r="J244" s="59"/>
    </row>
    <row r="245" spans="1:10" x14ac:dyDescent="0.3">
      <c r="A245" s="15" t="s">
        <v>194</v>
      </c>
      <c r="B245" s="1"/>
      <c r="C245" s="2"/>
      <c r="D245" s="3"/>
      <c r="E245" s="1"/>
      <c r="F245" s="1"/>
      <c r="G245" s="1"/>
      <c r="H245" s="93">
        <v>541362.98</v>
      </c>
      <c r="J245" s="59"/>
    </row>
    <row r="246" spans="1:10" ht="14.5" thickBot="1" x14ac:dyDescent="0.35">
      <c r="A246" s="15" t="s">
        <v>195</v>
      </c>
      <c r="B246" s="1"/>
      <c r="C246" s="2"/>
      <c r="D246" s="3"/>
      <c r="E246" s="1"/>
      <c r="F246" s="1"/>
      <c r="G246" s="1"/>
      <c r="H246" s="129">
        <v>618843.79999999993</v>
      </c>
      <c r="I246" s="97"/>
      <c r="J246" s="59"/>
    </row>
    <row r="247" spans="1:10" ht="14.5" thickTop="1" x14ac:dyDescent="0.3">
      <c r="A247" s="15"/>
      <c r="B247" s="1"/>
      <c r="C247" s="2"/>
      <c r="D247" s="3"/>
      <c r="E247" s="1"/>
      <c r="F247" s="1"/>
      <c r="G247" s="1"/>
      <c r="H247" s="1"/>
      <c r="I247" s="133"/>
      <c r="J247" s="59"/>
    </row>
    <row r="248" spans="1:10" x14ac:dyDescent="0.3">
      <c r="A248" s="15" t="s">
        <v>196</v>
      </c>
      <c r="B248" s="1"/>
      <c r="C248" s="2"/>
      <c r="D248" s="3"/>
      <c r="E248" s="1"/>
      <c r="F248" s="1"/>
      <c r="G248" s="1"/>
      <c r="H248" s="76">
        <v>1526476.42</v>
      </c>
      <c r="I248" s="134"/>
      <c r="J248" s="59"/>
    </row>
    <row r="249" spans="1:10" x14ac:dyDescent="0.3">
      <c r="A249" s="15" t="s">
        <v>197</v>
      </c>
      <c r="B249" s="1"/>
      <c r="C249" s="2"/>
      <c r="D249" s="3"/>
      <c r="E249" s="1"/>
      <c r="F249" s="1"/>
      <c r="G249" s="1"/>
      <c r="H249" s="94">
        <v>522255.3</v>
      </c>
      <c r="I249" s="135"/>
      <c r="J249" s="59"/>
    </row>
    <row r="250" spans="1:10" x14ac:dyDescent="0.3">
      <c r="A250" s="15" t="s">
        <v>198</v>
      </c>
      <c r="B250" s="1"/>
      <c r="C250" s="2"/>
      <c r="D250" s="3"/>
      <c r="E250" s="1"/>
      <c r="F250" s="1"/>
      <c r="G250" s="1"/>
      <c r="H250" s="94">
        <v>710920.15</v>
      </c>
      <c r="I250" s="134"/>
      <c r="J250" s="59"/>
    </row>
    <row r="251" spans="1:10" ht="14.5" thickBot="1" x14ac:dyDescent="0.35">
      <c r="A251" s="15" t="s">
        <v>199</v>
      </c>
      <c r="B251" s="1"/>
      <c r="C251" s="2"/>
      <c r="D251" s="3"/>
      <c r="E251" s="1"/>
      <c r="F251" s="1"/>
      <c r="G251" s="1"/>
      <c r="H251" s="129">
        <v>1715141.27</v>
      </c>
      <c r="I251" s="136"/>
      <c r="J251" s="59"/>
    </row>
    <row r="252" spans="1:10" ht="14.5" thickTop="1" x14ac:dyDescent="0.3">
      <c r="A252" s="15"/>
    </row>
    <row r="253" spans="1:10" x14ac:dyDescent="0.3">
      <c r="A253" s="118" t="s">
        <v>200</v>
      </c>
      <c r="F253" s="137"/>
      <c r="I253" s="37"/>
    </row>
    <row r="254" spans="1:10" x14ac:dyDescent="0.3">
      <c r="A254" s="118"/>
      <c r="F254" s="137"/>
    </row>
    <row r="255" spans="1:10" x14ac:dyDescent="0.3">
      <c r="A255" s="46" t="s">
        <v>201</v>
      </c>
      <c r="F255" s="137"/>
    </row>
    <row r="256" spans="1:10" x14ac:dyDescent="0.3">
      <c r="A256" s="46" t="s">
        <v>202</v>
      </c>
      <c r="F256" s="137"/>
    </row>
    <row r="257" spans="1:8" x14ac:dyDescent="0.3">
      <c r="A257" s="46" t="s">
        <v>203</v>
      </c>
      <c r="E257" s="32"/>
      <c r="F257" s="137"/>
    </row>
    <row r="258" spans="1:8" x14ac:dyDescent="0.3">
      <c r="A258" s="46" t="s">
        <v>204</v>
      </c>
      <c r="E258" s="32" t="s">
        <v>51</v>
      </c>
      <c r="F258" s="137"/>
      <c r="H258" s="138" t="s">
        <v>214</v>
      </c>
    </row>
    <row r="259" spans="1:8" x14ac:dyDescent="0.3">
      <c r="A259" s="46"/>
      <c r="F259" s="137"/>
      <c r="H259" s="118"/>
    </row>
    <row r="260" spans="1:8" x14ac:dyDescent="0.3">
      <c r="A260" s="46" t="s">
        <v>215</v>
      </c>
      <c r="F260" s="137"/>
      <c r="H260" s="118"/>
    </row>
    <row r="261" spans="1:8" x14ac:dyDescent="0.3">
      <c r="A261" s="46" t="s">
        <v>216</v>
      </c>
      <c r="E261" s="32" t="s">
        <v>51</v>
      </c>
      <c r="F261" s="137"/>
      <c r="H261" s="138" t="s">
        <v>214</v>
      </c>
    </row>
    <row r="262" spans="1:8" x14ac:dyDescent="0.3">
      <c r="A262" s="46"/>
      <c r="F262" s="137"/>
      <c r="H262" s="118"/>
    </row>
    <row r="263" spans="1:8" x14ac:dyDescent="0.3">
      <c r="A263" s="46" t="s">
        <v>207</v>
      </c>
      <c r="F263" s="137"/>
      <c r="H263" s="118"/>
    </row>
    <row r="264" spans="1:8" x14ac:dyDescent="0.3">
      <c r="A264" s="46" t="s">
        <v>208</v>
      </c>
      <c r="E264" s="32" t="s">
        <v>51</v>
      </c>
      <c r="F264" s="137"/>
      <c r="H264" s="138" t="s">
        <v>214</v>
      </c>
    </row>
    <row r="265" spans="1:8" x14ac:dyDescent="0.3">
      <c r="A265" s="46"/>
      <c r="E265" s="32"/>
      <c r="F265" s="137"/>
      <c r="H265" s="138"/>
    </row>
    <row r="266" spans="1:8" x14ac:dyDescent="0.3">
      <c r="A266" s="46" t="s">
        <v>209</v>
      </c>
      <c r="E266" s="32"/>
      <c r="F266" s="137"/>
      <c r="H266" s="138"/>
    </row>
    <row r="267" spans="1:8" x14ac:dyDescent="0.3">
      <c r="A267" s="46" t="s">
        <v>210</v>
      </c>
      <c r="E267" s="32" t="s">
        <v>51</v>
      </c>
      <c r="F267" s="137"/>
      <c r="H267" s="138" t="s">
        <v>214</v>
      </c>
    </row>
    <row r="268" spans="1:8" x14ac:dyDescent="0.3">
      <c r="A268" s="46"/>
      <c r="E268" s="32"/>
      <c r="F268" s="137"/>
      <c r="H268" s="138"/>
    </row>
    <row r="269" spans="1:8" x14ac:dyDescent="0.3">
      <c r="A269" s="46" t="s">
        <v>211</v>
      </c>
      <c r="F269" s="137"/>
      <c r="H269" s="118"/>
    </row>
    <row r="270" spans="1:8" x14ac:dyDescent="0.3">
      <c r="A270" s="46" t="s">
        <v>212</v>
      </c>
      <c r="E270" s="32" t="s">
        <v>51</v>
      </c>
      <c r="F270" s="137"/>
      <c r="H270" s="138" t="s">
        <v>214</v>
      </c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2020-B
Servicer Report
</oddHeader>
  </headerFooter>
  <rowBreaks count="2" manualBreakCount="2">
    <brk id="99" max="16383" man="1"/>
    <brk id="190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70"/>
  <sheetViews>
    <sheetView zoomScale="75" zoomScaleNormal="75" workbookViewId="0">
      <selection activeCell="A21" sqref="A21"/>
    </sheetView>
  </sheetViews>
  <sheetFormatPr defaultColWidth="34.453125" defaultRowHeight="14" x14ac:dyDescent="0.3"/>
  <cols>
    <col min="1" max="1" width="32.453125" style="1" customWidth="1"/>
    <col min="2" max="2" width="20.453125" style="4" customWidth="1"/>
    <col min="3" max="3" width="18.81640625" style="4" bestFit="1" customWidth="1"/>
    <col min="4" max="4" width="37.81640625" style="4" customWidth="1"/>
    <col min="5" max="5" width="21.453125" style="4" customWidth="1"/>
    <col min="6" max="6" width="23.453125" style="4" customWidth="1"/>
    <col min="7" max="7" width="20.81640625" style="4" customWidth="1"/>
    <col min="8" max="8" width="18.1796875" style="4" customWidth="1"/>
    <col min="9" max="9" width="15.17968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44409</v>
      </c>
      <c r="D3" s="8" t="s">
        <v>1</v>
      </c>
      <c r="E3" s="9">
        <v>44454</v>
      </c>
      <c r="F3" s="1"/>
      <c r="G3" s="1"/>
    </row>
    <row r="4" spans="1:31" x14ac:dyDescent="0.3">
      <c r="A4" s="6" t="s">
        <v>2</v>
      </c>
      <c r="B4" s="1"/>
      <c r="C4" s="7">
        <v>44439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44424</v>
      </c>
      <c r="D5" s="8" t="s">
        <v>5</v>
      </c>
      <c r="E5" s="10">
        <v>30</v>
      </c>
      <c r="F5" s="11"/>
      <c r="G5" s="1"/>
    </row>
    <row r="6" spans="1:31" x14ac:dyDescent="0.3">
      <c r="A6" s="6" t="s">
        <v>6</v>
      </c>
      <c r="B6" s="1"/>
      <c r="C6" s="7">
        <v>44454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1526947713.4000001</v>
      </c>
      <c r="D10" s="19">
        <v>1194459501.8599999</v>
      </c>
      <c r="E10" s="18">
        <v>1151991553.01</v>
      </c>
      <c r="F10" s="20">
        <v>0.7544407335631037</v>
      </c>
      <c r="G10" s="21"/>
      <c r="H10" s="22"/>
    </row>
    <row r="11" spans="1:31" x14ac:dyDescent="0.3">
      <c r="A11" s="8" t="s">
        <v>14</v>
      </c>
      <c r="B11" s="8"/>
      <c r="C11" s="18">
        <v>1526947713.4000001</v>
      </c>
      <c r="D11" s="19">
        <v>1194459501.8600001</v>
      </c>
      <c r="E11" s="18">
        <v>1151991553.01</v>
      </c>
      <c r="F11" s="20">
        <v>0.7544407335631037</v>
      </c>
      <c r="G11" s="1"/>
    </row>
    <row r="12" spans="1:31" x14ac:dyDescent="0.3">
      <c r="A12" s="23" t="s">
        <v>15</v>
      </c>
      <c r="B12" s="24">
        <v>1.825E-3</v>
      </c>
      <c r="C12" s="18">
        <v>162400000</v>
      </c>
      <c r="D12" s="19">
        <v>0</v>
      </c>
      <c r="E12" s="18">
        <v>0</v>
      </c>
      <c r="F12" s="20">
        <v>0</v>
      </c>
      <c r="G12" s="21"/>
    </row>
    <row r="13" spans="1:31" x14ac:dyDescent="0.3">
      <c r="A13" s="23" t="s">
        <v>16</v>
      </c>
      <c r="B13" s="24">
        <v>3.3999999999999998E-3</v>
      </c>
      <c r="C13" s="18">
        <v>537600000</v>
      </c>
      <c r="D13" s="19">
        <v>367511788.45999998</v>
      </c>
      <c r="E13" s="18">
        <v>325043839.60999995</v>
      </c>
      <c r="F13" s="20">
        <v>0.60462023736979154</v>
      </c>
      <c r="G13" s="21"/>
    </row>
    <row r="14" spans="1:31" x14ac:dyDescent="0.3">
      <c r="A14" s="23" t="s">
        <v>17</v>
      </c>
      <c r="B14" s="25">
        <v>0</v>
      </c>
      <c r="C14" s="18">
        <v>0</v>
      </c>
      <c r="D14" s="19">
        <v>0</v>
      </c>
      <c r="E14" s="18">
        <v>0</v>
      </c>
      <c r="F14" s="20">
        <v>0</v>
      </c>
      <c r="G14" s="21"/>
    </row>
    <row r="15" spans="1:31" x14ac:dyDescent="0.3">
      <c r="A15" s="23" t="s">
        <v>18</v>
      </c>
      <c r="B15" s="24">
        <v>4.3E-3</v>
      </c>
      <c r="C15" s="18">
        <v>479400000</v>
      </c>
      <c r="D15" s="19">
        <v>479400000</v>
      </c>
      <c r="E15" s="18">
        <v>479400000</v>
      </c>
      <c r="F15" s="20">
        <v>1</v>
      </c>
      <c r="G15" s="1"/>
    </row>
    <row r="16" spans="1:31" x14ac:dyDescent="0.3">
      <c r="A16" s="23" t="s">
        <v>19</v>
      </c>
      <c r="B16" s="24">
        <v>4.8999999999999998E-3</v>
      </c>
      <c r="C16" s="18">
        <v>95600000</v>
      </c>
      <c r="D16" s="19">
        <v>95600000</v>
      </c>
      <c r="E16" s="18">
        <v>95600000</v>
      </c>
      <c r="F16" s="20">
        <v>1</v>
      </c>
      <c r="G16" s="1"/>
    </row>
    <row r="17" spans="1:10" x14ac:dyDescent="0.3">
      <c r="A17" s="23" t="s">
        <v>20</v>
      </c>
      <c r="B17" s="24">
        <v>0</v>
      </c>
      <c r="C17" s="18">
        <v>251947713.40000001</v>
      </c>
      <c r="D17" s="19">
        <v>251947713.40000001</v>
      </c>
      <c r="E17" s="18">
        <v>251947713.40000001</v>
      </c>
      <c r="F17" s="20">
        <v>1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3">
      <c r="A22" s="23" t="s">
        <v>16</v>
      </c>
      <c r="B22" s="18">
        <v>42467948.849999927</v>
      </c>
      <c r="C22" s="18">
        <v>104128.34</v>
      </c>
      <c r="D22" s="20">
        <v>78.99544056919629</v>
      </c>
      <c r="E22" s="20">
        <v>0.19369110863095237</v>
      </c>
      <c r="F22" s="27"/>
      <c r="G22" s="1"/>
    </row>
    <row r="23" spans="1:10" x14ac:dyDescent="0.3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3">
      <c r="A24" s="23" t="s">
        <v>18</v>
      </c>
      <c r="B24" s="18">
        <v>0</v>
      </c>
      <c r="C24" s="18">
        <v>171785</v>
      </c>
      <c r="D24" s="20">
        <v>0</v>
      </c>
      <c r="E24" s="20">
        <v>0.35833333333333334</v>
      </c>
      <c r="F24" s="27"/>
      <c r="G24" s="1"/>
    </row>
    <row r="25" spans="1:10" x14ac:dyDescent="0.3">
      <c r="A25" s="23" t="s">
        <v>19</v>
      </c>
      <c r="B25" s="18">
        <v>0</v>
      </c>
      <c r="C25" s="18">
        <v>39036.67</v>
      </c>
      <c r="D25" s="20">
        <v>0</v>
      </c>
      <c r="E25" s="20">
        <v>0.40833336820083682</v>
      </c>
      <c r="F25" s="27"/>
      <c r="G25" s="1"/>
    </row>
    <row r="26" spans="1:10" x14ac:dyDescent="0.3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3">
      <c r="A27" s="8" t="s">
        <v>14</v>
      </c>
      <c r="B27" s="18">
        <v>42467948.849999927</v>
      </c>
      <c r="C27" s="18">
        <v>314950.00999999995</v>
      </c>
      <c r="D27" s="29"/>
      <c r="E27" s="30"/>
      <c r="F27" s="31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1"/>
      <c r="E32" s="1"/>
      <c r="F32" s="1"/>
      <c r="H32" s="35">
        <v>15766419.02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7442397.0899999999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23208816.109999999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559119.18999999994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901761.03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1460880.22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30429445.300000001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13863.06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1768754.65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616747.75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57498507.089999996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2330593.21</v>
      </c>
      <c r="F56" s="56"/>
      <c r="G56" s="57"/>
      <c r="H56" s="58">
        <v>92</v>
      </c>
      <c r="I56" s="59"/>
    </row>
    <row r="57" spans="1:10" x14ac:dyDescent="0.3">
      <c r="A57" s="46" t="s">
        <v>52</v>
      </c>
      <c r="E57" s="56">
        <v>79192</v>
      </c>
      <c r="F57" s="56"/>
      <c r="G57" s="57"/>
      <c r="H57" s="58">
        <v>4</v>
      </c>
      <c r="I57" s="59"/>
    </row>
    <row r="58" spans="1:10" x14ac:dyDescent="0.3">
      <c r="A58" s="46" t="s">
        <v>53</v>
      </c>
      <c r="B58" s="1"/>
      <c r="C58" s="1"/>
      <c r="D58" s="1"/>
      <c r="E58" s="56">
        <v>142934</v>
      </c>
      <c r="F58" s="57"/>
      <c r="G58" s="57"/>
      <c r="H58" s="58">
        <v>6</v>
      </c>
    </row>
    <row r="59" spans="1:10" x14ac:dyDescent="0.3">
      <c r="A59" s="46" t="s">
        <v>54</v>
      </c>
      <c r="B59" s="1"/>
      <c r="C59" s="1"/>
      <c r="D59" s="1"/>
      <c r="E59" s="56">
        <v>0</v>
      </c>
      <c r="F59" s="57"/>
      <c r="G59" s="57"/>
      <c r="H59" s="58">
        <v>0</v>
      </c>
    </row>
    <row r="60" spans="1:10" x14ac:dyDescent="0.3">
      <c r="A60" s="46" t="s">
        <v>55</v>
      </c>
      <c r="B60" s="1"/>
      <c r="C60" s="1"/>
      <c r="D60" s="1"/>
      <c r="E60" s="56">
        <v>0</v>
      </c>
      <c r="F60" s="57"/>
      <c r="G60" s="57"/>
      <c r="H60" s="58">
        <v>0</v>
      </c>
    </row>
    <row r="61" spans="1:10" x14ac:dyDescent="0.3">
      <c r="A61" s="46" t="s">
        <v>56</v>
      </c>
      <c r="B61" s="1"/>
      <c r="C61" s="1"/>
      <c r="D61" s="1"/>
      <c r="E61" s="56"/>
      <c r="F61" s="56">
        <v>1762280.91</v>
      </c>
      <c r="G61" s="57"/>
      <c r="H61" s="58">
        <v>70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330160.25</v>
      </c>
      <c r="H62" s="58">
        <v>17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27203491.43</v>
      </c>
      <c r="H63" s="58">
        <v>1366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822397.12</v>
      </c>
      <c r="H64" s="58">
        <v>43</v>
      </c>
    </row>
    <row r="65" spans="1:10" x14ac:dyDescent="0.3">
      <c r="A65" s="34" t="s">
        <v>60</v>
      </c>
      <c r="B65" s="1"/>
      <c r="C65" s="1"/>
      <c r="D65" s="1"/>
      <c r="E65" s="62">
        <v>2552719.21</v>
      </c>
      <c r="F65" s="62">
        <v>1762280.91</v>
      </c>
      <c r="G65" s="63">
        <v>28356048.800000001</v>
      </c>
      <c r="H65" s="64">
        <v>1598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66373</v>
      </c>
      <c r="E71" s="70">
        <v>1438570382.97</v>
      </c>
      <c r="F71" s="71">
        <v>7.0000000000000007E-2</v>
      </c>
      <c r="G71" s="70">
        <v>1194459501.8599999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-20241397.890000001</v>
      </c>
      <c r="F72" s="74"/>
      <c r="G72" s="35">
        <v>-16221578.819999933</v>
      </c>
      <c r="H72" s="42"/>
      <c r="I72" s="59"/>
    </row>
    <row r="73" spans="1:10" x14ac:dyDescent="0.3">
      <c r="A73" s="46" t="s">
        <v>68</v>
      </c>
      <c r="B73" s="1"/>
      <c r="C73" s="1"/>
      <c r="D73" s="75">
        <v>-87</v>
      </c>
      <c r="E73" s="73">
        <v>-1840593.63</v>
      </c>
      <c r="F73" s="74"/>
      <c r="G73" s="35">
        <v>-1523300.41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-6</v>
      </c>
      <c r="E75" s="73">
        <v>-170324.36</v>
      </c>
      <c r="F75" s="74"/>
      <c r="G75" s="35">
        <v>-119463.55</v>
      </c>
      <c r="H75" s="42"/>
      <c r="I75" s="59"/>
    </row>
    <row r="76" spans="1:10" x14ac:dyDescent="0.3">
      <c r="A76" s="46" t="s">
        <v>71</v>
      </c>
      <c r="B76" s="1"/>
      <c r="C76" s="1"/>
      <c r="D76" s="75">
        <v>-1505</v>
      </c>
      <c r="E76" s="73">
        <v>-30062984.82</v>
      </c>
      <c r="F76" s="76"/>
      <c r="G76" s="35">
        <v>-24603606.07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64775</v>
      </c>
      <c r="E77" s="79">
        <v>1386255082.27</v>
      </c>
      <c r="F77" s="80"/>
      <c r="G77" s="79">
        <v>1151991553.01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296344208.18000001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855647344.83000004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1151991553.01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57498507.090000004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57498507.090000004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669178.86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920202.7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995382.92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995382.92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2584764.48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104128.34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104128.34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171785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171785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39036.67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39036.67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314950.00999999995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314950.00999999995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54598792.600000001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42467948.849999927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42467948.849999927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12130843.75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7634738.5700000003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7634738.5700000003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7634738.5699999901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7634738.5699999901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12130843.75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19765582.319999989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12130843.749999993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7634738.5699999966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14.14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1.1760894689067829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0.76592115676184946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2051588.83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1523300.41</v>
      </c>
      <c r="H199" s="106">
        <v>87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528288.42000000016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1194459501.8599999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4.4228240403073937E-4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5.3598869999999996E-4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3.0295240000000002E-4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3.041098E-4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-1.8137478681789681E-3</v>
      </c>
      <c r="H208" s="76">
        <v>-2769498.16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2.9618749354757639E-3</v>
      </c>
      <c r="G211" s="101">
        <v>3537839.66</v>
      </c>
      <c r="H211" s="112">
        <v>203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5.8198717404608859E-4</v>
      </c>
      <c r="G212" s="101">
        <v>695160.11</v>
      </c>
      <c r="H212" s="112">
        <v>42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2.7526474483899002E-4</v>
      </c>
      <c r="G213" s="113">
        <v>328792.59000000003</v>
      </c>
      <c r="H213" s="114">
        <v>19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4.8432048060161434E-5</v>
      </c>
      <c r="G214" s="115">
        <v>57850.12</v>
      </c>
      <c r="H214" s="116">
        <v>4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3.8191268543608424E-3</v>
      </c>
      <c r="G215" s="98">
        <v>4619642.4800000004</v>
      </c>
      <c r="H215" s="117">
        <v>268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9.0568396694524003E-4</v>
      </c>
      <c r="H218" s="121">
        <v>9.7931387763096431E-4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7.4606830000000001E-4</v>
      </c>
      <c r="H219" s="120">
        <v>7.8099669999999997E-4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6.7864729999999999E-4</v>
      </c>
      <c r="H220" s="120">
        <v>6.9183210000000001E-4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6.3330289999999996E-4</v>
      </c>
      <c r="H221" s="120">
        <v>6.5091270000000004E-4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1098123.45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9.1934757795472644E-4</v>
      </c>
      <c r="H224" s="120"/>
    </row>
    <row r="225" spans="1:9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3">
      <c r="A226" s="123" t="s">
        <v>180</v>
      </c>
      <c r="B226" s="1"/>
      <c r="C226" s="2"/>
      <c r="D226" s="3"/>
      <c r="E226" s="1"/>
      <c r="F226" s="1"/>
      <c r="G226" s="125" t="s">
        <v>213</v>
      </c>
      <c r="H226" s="120"/>
    </row>
    <row r="227" spans="1:9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3">
      <c r="A229" s="15" t="s">
        <v>182</v>
      </c>
      <c r="B229" s="1"/>
      <c r="C229" s="2"/>
      <c r="D229" s="3"/>
      <c r="E229" s="21"/>
      <c r="F229" s="1"/>
      <c r="G229" s="101">
        <v>2330593.21</v>
      </c>
      <c r="H229" s="126">
        <v>92</v>
      </c>
    </row>
    <row r="230" spans="1:9" x14ac:dyDescent="0.3">
      <c r="A230" s="15" t="s">
        <v>183</v>
      </c>
      <c r="B230" s="1"/>
      <c r="C230" s="2"/>
      <c r="D230" s="3"/>
      <c r="E230" s="21"/>
      <c r="F230" s="1"/>
      <c r="G230" s="115">
        <v>1755541.34</v>
      </c>
      <c r="H230" s="126">
        <v>92</v>
      </c>
    </row>
    <row r="231" spans="1:9" x14ac:dyDescent="0.3">
      <c r="A231" s="15" t="s">
        <v>184</v>
      </c>
      <c r="B231" s="1"/>
      <c r="C231" s="2"/>
      <c r="D231" s="3"/>
      <c r="E231" s="21"/>
      <c r="F231" s="1"/>
      <c r="G231" s="94">
        <v>575051.86999999988</v>
      </c>
      <c r="H231" s="62"/>
    </row>
    <row r="232" spans="1:9" x14ac:dyDescent="0.3">
      <c r="A232" s="15"/>
      <c r="B232" s="1"/>
      <c r="C232" s="2"/>
      <c r="D232" s="3"/>
      <c r="E232" s="1"/>
      <c r="F232" s="1"/>
      <c r="G232" s="127"/>
    </row>
    <row r="233" spans="1:9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3">
      <c r="A234" s="15" t="s">
        <v>186</v>
      </c>
      <c r="B234" s="1"/>
      <c r="C234" s="2"/>
      <c r="D234" s="3"/>
      <c r="E234" s="21"/>
      <c r="F234" s="1"/>
      <c r="G234" s="76">
        <v>19045926.239999998</v>
      </c>
      <c r="H234" s="128">
        <v>887</v>
      </c>
      <c r="I234" s="37" t="s">
        <v>51</v>
      </c>
    </row>
    <row r="235" spans="1:9" x14ac:dyDescent="0.3">
      <c r="A235" s="15" t="s">
        <v>187</v>
      </c>
      <c r="B235" s="1"/>
      <c r="C235" s="2"/>
      <c r="D235" s="3"/>
      <c r="E235" s="21"/>
      <c r="F235" s="21"/>
      <c r="G235" s="76">
        <v>15902012.879999999</v>
      </c>
      <c r="H235" s="69">
        <v>887</v>
      </c>
      <c r="I235" s="37" t="s">
        <v>51</v>
      </c>
    </row>
    <row r="236" spans="1:9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3143913.3599999994</v>
      </c>
    </row>
    <row r="237" spans="1:9" ht="14.5" thickTop="1" x14ac:dyDescent="0.3">
      <c r="A237" s="15"/>
      <c r="B237" s="1"/>
      <c r="C237" s="2"/>
      <c r="D237" s="3"/>
      <c r="E237" s="21"/>
      <c r="F237" s="1"/>
      <c r="G237" s="97"/>
    </row>
    <row r="238" spans="1:9" x14ac:dyDescent="0.3">
      <c r="A238" s="15" t="s">
        <v>189</v>
      </c>
      <c r="B238" s="1"/>
      <c r="C238" s="2"/>
      <c r="D238" s="3"/>
      <c r="E238" s="21"/>
      <c r="F238" s="1"/>
      <c r="G238" s="130">
        <v>696321.61</v>
      </c>
      <c r="H238" s="1"/>
    </row>
    <row r="239" spans="1:9" x14ac:dyDescent="0.3">
      <c r="A239" s="15" t="s">
        <v>190</v>
      </c>
      <c r="B239" s="1"/>
      <c r="C239" s="2"/>
      <c r="D239" s="3"/>
      <c r="E239" s="1"/>
      <c r="F239" s="1"/>
      <c r="G239" s="131">
        <v>27</v>
      </c>
      <c r="H239" s="1"/>
    </row>
    <row r="240" spans="1:9" x14ac:dyDescent="0.3">
      <c r="A240" s="15"/>
      <c r="B240" s="1"/>
      <c r="C240" s="2"/>
      <c r="D240" s="3"/>
      <c r="E240" s="1"/>
      <c r="F240" s="1"/>
      <c r="G240" s="1"/>
      <c r="H240" s="1"/>
    </row>
    <row r="241" spans="1:10" x14ac:dyDescent="0.3">
      <c r="A241" s="15" t="s">
        <v>191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3">
      <c r="A242" s="15"/>
      <c r="B242" s="1"/>
      <c r="C242" s="2"/>
      <c r="D242" s="3"/>
      <c r="E242" s="1"/>
      <c r="F242" s="1"/>
      <c r="G242" s="1"/>
      <c r="H242" s="1"/>
    </row>
    <row r="243" spans="1:10" x14ac:dyDescent="0.3">
      <c r="A243" s="15" t="s">
        <v>192</v>
      </c>
      <c r="B243" s="1"/>
      <c r="C243" s="2"/>
      <c r="D243" s="3"/>
      <c r="E243" s="1"/>
      <c r="F243" s="1"/>
      <c r="G243" s="1"/>
      <c r="H243" s="76">
        <v>944969.99</v>
      </c>
      <c r="I243" s="132"/>
      <c r="J243" s="59"/>
    </row>
    <row r="244" spans="1:10" x14ac:dyDescent="0.3">
      <c r="A244" s="15" t="s">
        <v>193</v>
      </c>
      <c r="B244" s="1"/>
      <c r="C244" s="2"/>
      <c r="D244" s="3"/>
      <c r="E244" s="1"/>
      <c r="F244" s="1"/>
      <c r="G244" s="1"/>
      <c r="H244" s="94">
        <v>920202.7</v>
      </c>
      <c r="I244" s="37"/>
      <c r="J244" s="59"/>
    </row>
    <row r="245" spans="1:10" x14ac:dyDescent="0.3">
      <c r="A245" s="15" t="s">
        <v>194</v>
      </c>
      <c r="B245" s="1"/>
      <c r="C245" s="2"/>
      <c r="D245" s="3"/>
      <c r="E245" s="1"/>
      <c r="F245" s="1"/>
      <c r="G245" s="1"/>
      <c r="H245" s="93">
        <v>901761.03</v>
      </c>
      <c r="J245" s="59"/>
    </row>
    <row r="246" spans="1:10" ht="14.5" thickBot="1" x14ac:dyDescent="0.35">
      <c r="A246" s="15" t="s">
        <v>195</v>
      </c>
      <c r="B246" s="1"/>
      <c r="C246" s="2"/>
      <c r="D246" s="3"/>
      <c r="E246" s="1"/>
      <c r="F246" s="1"/>
      <c r="G246" s="1"/>
      <c r="H246" s="129">
        <v>926528.32000000007</v>
      </c>
      <c r="I246" s="97"/>
      <c r="J246" s="59"/>
    </row>
    <row r="247" spans="1:10" ht="14.5" thickTop="1" x14ac:dyDescent="0.3">
      <c r="A247" s="15"/>
      <c r="B247" s="1"/>
      <c r="C247" s="2"/>
      <c r="D247" s="3"/>
      <c r="E247" s="1"/>
      <c r="F247" s="1"/>
      <c r="G247" s="1"/>
      <c r="H247" s="1"/>
      <c r="I247" s="133"/>
      <c r="J247" s="59"/>
    </row>
    <row r="248" spans="1:10" x14ac:dyDescent="0.3">
      <c r="A248" s="15" t="s">
        <v>196</v>
      </c>
      <c r="B248" s="1"/>
      <c r="C248" s="2"/>
      <c r="D248" s="3"/>
      <c r="E248" s="1"/>
      <c r="F248" s="1"/>
      <c r="G248" s="1"/>
      <c r="H248" s="76">
        <v>1636536.09</v>
      </c>
      <c r="I248" s="134"/>
      <c r="J248" s="59"/>
    </row>
    <row r="249" spans="1:10" x14ac:dyDescent="0.3">
      <c r="A249" s="15" t="s">
        <v>197</v>
      </c>
      <c r="B249" s="1"/>
      <c r="C249" s="2"/>
      <c r="D249" s="3"/>
      <c r="E249" s="1"/>
      <c r="F249" s="1"/>
      <c r="G249" s="1"/>
      <c r="H249" s="94">
        <v>669178.86</v>
      </c>
      <c r="I249" s="135"/>
      <c r="J249" s="59"/>
    </row>
    <row r="250" spans="1:10" x14ac:dyDescent="0.3">
      <c r="A250" s="15" t="s">
        <v>198</v>
      </c>
      <c r="B250" s="1"/>
      <c r="C250" s="2"/>
      <c r="D250" s="3"/>
      <c r="E250" s="1"/>
      <c r="F250" s="1"/>
      <c r="G250" s="1"/>
      <c r="H250" s="94">
        <v>559119.18999999994</v>
      </c>
      <c r="I250" s="134"/>
      <c r="J250" s="59"/>
    </row>
    <row r="251" spans="1:10" ht="14.5" thickBot="1" x14ac:dyDescent="0.35">
      <c r="A251" s="15" t="s">
        <v>199</v>
      </c>
      <c r="B251" s="1"/>
      <c r="C251" s="2"/>
      <c r="D251" s="3"/>
      <c r="E251" s="1"/>
      <c r="F251" s="1"/>
      <c r="G251" s="1"/>
      <c r="H251" s="129">
        <v>1526476.42</v>
      </c>
      <c r="I251" s="136"/>
      <c r="J251" s="59"/>
    </row>
    <row r="252" spans="1:10" ht="14.5" thickTop="1" x14ac:dyDescent="0.3">
      <c r="A252" s="15"/>
    </row>
    <row r="253" spans="1:10" x14ac:dyDescent="0.3">
      <c r="A253" s="118" t="s">
        <v>200</v>
      </c>
      <c r="F253" s="137"/>
      <c r="I253" s="37"/>
    </row>
    <row r="254" spans="1:10" x14ac:dyDescent="0.3">
      <c r="A254" s="118"/>
      <c r="F254" s="137"/>
    </row>
    <row r="255" spans="1:10" x14ac:dyDescent="0.3">
      <c r="A255" s="46" t="s">
        <v>201</v>
      </c>
      <c r="F255" s="137"/>
    </row>
    <row r="256" spans="1:10" x14ac:dyDescent="0.3">
      <c r="A256" s="46" t="s">
        <v>202</v>
      </c>
      <c r="F256" s="137"/>
    </row>
    <row r="257" spans="1:8" x14ac:dyDescent="0.3">
      <c r="A257" s="46" t="s">
        <v>203</v>
      </c>
      <c r="E257" s="32"/>
      <c r="F257" s="137"/>
    </row>
    <row r="258" spans="1:8" x14ac:dyDescent="0.3">
      <c r="A258" s="46" t="s">
        <v>204</v>
      </c>
      <c r="E258" s="32" t="s">
        <v>51</v>
      </c>
      <c r="F258" s="137"/>
      <c r="H258" s="138" t="s">
        <v>214</v>
      </c>
    </row>
    <row r="259" spans="1:8" x14ac:dyDescent="0.3">
      <c r="A259" s="46"/>
      <c r="F259" s="137"/>
      <c r="H259" s="118"/>
    </row>
    <row r="260" spans="1:8" x14ac:dyDescent="0.3">
      <c r="A260" s="46" t="s">
        <v>215</v>
      </c>
      <c r="F260" s="137"/>
      <c r="H260" s="118"/>
    </row>
    <row r="261" spans="1:8" x14ac:dyDescent="0.3">
      <c r="A261" s="46" t="s">
        <v>216</v>
      </c>
      <c r="E261" s="32" t="s">
        <v>51</v>
      </c>
      <c r="F261" s="137"/>
      <c r="H261" s="138" t="s">
        <v>214</v>
      </c>
    </row>
    <row r="262" spans="1:8" x14ac:dyDescent="0.3">
      <c r="A262" s="46"/>
      <c r="F262" s="137"/>
      <c r="H262" s="118"/>
    </row>
    <row r="263" spans="1:8" x14ac:dyDescent="0.3">
      <c r="A263" s="46" t="s">
        <v>207</v>
      </c>
      <c r="F263" s="137"/>
      <c r="H263" s="118"/>
    </row>
    <row r="264" spans="1:8" x14ac:dyDescent="0.3">
      <c r="A264" s="46" t="s">
        <v>208</v>
      </c>
      <c r="E264" s="32" t="s">
        <v>51</v>
      </c>
      <c r="F264" s="137"/>
      <c r="H264" s="138" t="s">
        <v>214</v>
      </c>
    </row>
    <row r="265" spans="1:8" x14ac:dyDescent="0.3">
      <c r="A265" s="46"/>
      <c r="E265" s="32"/>
      <c r="F265" s="137"/>
      <c r="H265" s="138"/>
    </row>
    <row r="266" spans="1:8" x14ac:dyDescent="0.3">
      <c r="A266" s="46" t="s">
        <v>209</v>
      </c>
      <c r="E266" s="32"/>
      <c r="F266" s="137"/>
      <c r="H266" s="138"/>
    </row>
    <row r="267" spans="1:8" x14ac:dyDescent="0.3">
      <c r="A267" s="46" t="s">
        <v>210</v>
      </c>
      <c r="E267" s="32" t="s">
        <v>51</v>
      </c>
      <c r="F267" s="137"/>
      <c r="H267" s="138" t="s">
        <v>214</v>
      </c>
    </row>
    <row r="268" spans="1:8" x14ac:dyDescent="0.3">
      <c r="A268" s="46"/>
      <c r="E268" s="32"/>
      <c r="F268" s="137"/>
      <c r="H268" s="138"/>
    </row>
    <row r="269" spans="1:8" x14ac:dyDescent="0.3">
      <c r="A269" s="46" t="s">
        <v>211</v>
      </c>
      <c r="F269" s="137"/>
      <c r="H269" s="118"/>
    </row>
    <row r="270" spans="1:8" x14ac:dyDescent="0.3">
      <c r="A270" s="46" t="s">
        <v>212</v>
      </c>
      <c r="E270" s="32" t="s">
        <v>51</v>
      </c>
      <c r="F270" s="137"/>
      <c r="H270" s="138" t="s">
        <v>214</v>
      </c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2020-B
Servicer Report
</oddHeader>
  </headerFooter>
  <rowBreaks count="2" manualBreakCount="2">
    <brk id="99" max="16383" man="1"/>
    <brk id="190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70"/>
  <sheetViews>
    <sheetView zoomScale="75" zoomScaleNormal="75" workbookViewId="0">
      <selection activeCell="B17" sqref="B17"/>
    </sheetView>
  </sheetViews>
  <sheetFormatPr defaultColWidth="34.453125" defaultRowHeight="14" x14ac:dyDescent="0.3"/>
  <cols>
    <col min="1" max="1" width="32.453125" style="1" customWidth="1"/>
    <col min="2" max="2" width="20.453125" style="4" customWidth="1"/>
    <col min="3" max="3" width="18.81640625" style="4" bestFit="1" customWidth="1"/>
    <col min="4" max="4" width="37.81640625" style="4" customWidth="1"/>
    <col min="5" max="5" width="21.453125" style="4" customWidth="1"/>
    <col min="6" max="6" width="23.453125" style="4" customWidth="1"/>
    <col min="7" max="7" width="20.81640625" style="4" customWidth="1"/>
    <col min="8" max="8" width="18.1796875" style="4" customWidth="1"/>
    <col min="9" max="9" width="15.17968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44378</v>
      </c>
      <c r="D3" s="8" t="s">
        <v>1</v>
      </c>
      <c r="E3" s="9">
        <v>44424</v>
      </c>
      <c r="F3" s="1"/>
      <c r="G3" s="1"/>
    </row>
    <row r="4" spans="1:31" x14ac:dyDescent="0.3">
      <c r="A4" s="6" t="s">
        <v>2</v>
      </c>
      <c r="B4" s="1"/>
      <c r="C4" s="7">
        <v>44408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44392</v>
      </c>
      <c r="D5" s="8" t="s">
        <v>5</v>
      </c>
      <c r="E5" s="10">
        <v>32</v>
      </c>
      <c r="F5" s="11"/>
      <c r="G5" s="1"/>
    </row>
    <row r="6" spans="1:31" x14ac:dyDescent="0.3">
      <c r="A6" s="6" t="s">
        <v>6</v>
      </c>
      <c r="B6" s="1"/>
      <c r="C6" s="7">
        <v>44424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1526947713.4000001</v>
      </c>
      <c r="D10" s="19">
        <v>1236058134.5999999</v>
      </c>
      <c r="E10" s="18">
        <v>1194459501.8599999</v>
      </c>
      <c r="F10" s="20">
        <v>0.78225304729023071</v>
      </c>
      <c r="G10" s="21"/>
      <c r="H10" s="22"/>
    </row>
    <row r="11" spans="1:31" x14ac:dyDescent="0.3">
      <c r="A11" s="8" t="s">
        <v>14</v>
      </c>
      <c r="B11" s="8"/>
      <c r="C11" s="18">
        <v>1526947713.4000001</v>
      </c>
      <c r="D11" s="19">
        <v>1236058134.6000001</v>
      </c>
      <c r="E11" s="18">
        <v>1194459501.8600001</v>
      </c>
      <c r="F11" s="20">
        <v>0.78225304729023082</v>
      </c>
      <c r="G11" s="1"/>
    </row>
    <row r="12" spans="1:31" x14ac:dyDescent="0.3">
      <c r="A12" s="23" t="s">
        <v>15</v>
      </c>
      <c r="B12" s="24">
        <v>1.825E-3</v>
      </c>
      <c r="C12" s="18">
        <v>162400000</v>
      </c>
      <c r="D12" s="19">
        <v>0</v>
      </c>
      <c r="E12" s="18">
        <v>0</v>
      </c>
      <c r="F12" s="20">
        <v>0</v>
      </c>
      <c r="G12" s="21"/>
    </row>
    <row r="13" spans="1:31" x14ac:dyDescent="0.3">
      <c r="A13" s="23" t="s">
        <v>16</v>
      </c>
      <c r="B13" s="24">
        <v>3.3999999999999998E-3</v>
      </c>
      <c r="C13" s="18">
        <v>537600000</v>
      </c>
      <c r="D13" s="19">
        <v>409110421.19999999</v>
      </c>
      <c r="E13" s="18">
        <v>367511788.45999998</v>
      </c>
      <c r="F13" s="20">
        <v>0.68361567793898803</v>
      </c>
      <c r="G13" s="21"/>
    </row>
    <row r="14" spans="1:31" x14ac:dyDescent="0.3">
      <c r="A14" s="23" t="s">
        <v>17</v>
      </c>
      <c r="B14" s="25">
        <v>0</v>
      </c>
      <c r="C14" s="18">
        <v>0</v>
      </c>
      <c r="D14" s="19">
        <v>0</v>
      </c>
      <c r="E14" s="18">
        <v>0</v>
      </c>
      <c r="F14" s="20">
        <v>0</v>
      </c>
      <c r="G14" s="21"/>
    </row>
    <row r="15" spans="1:31" x14ac:dyDescent="0.3">
      <c r="A15" s="23" t="s">
        <v>18</v>
      </c>
      <c r="B15" s="24">
        <v>4.3E-3</v>
      </c>
      <c r="C15" s="18">
        <v>479400000</v>
      </c>
      <c r="D15" s="19">
        <v>479400000</v>
      </c>
      <c r="E15" s="18">
        <v>479400000</v>
      </c>
      <c r="F15" s="20">
        <v>1</v>
      </c>
      <c r="G15" s="1"/>
    </row>
    <row r="16" spans="1:31" x14ac:dyDescent="0.3">
      <c r="A16" s="23" t="s">
        <v>19</v>
      </c>
      <c r="B16" s="24">
        <v>4.8999999999999998E-3</v>
      </c>
      <c r="C16" s="18">
        <v>95600000</v>
      </c>
      <c r="D16" s="19">
        <v>95600000</v>
      </c>
      <c r="E16" s="18">
        <v>95600000</v>
      </c>
      <c r="F16" s="20">
        <v>1</v>
      </c>
      <c r="G16" s="1"/>
    </row>
    <row r="17" spans="1:10" x14ac:dyDescent="0.3">
      <c r="A17" s="23" t="s">
        <v>20</v>
      </c>
      <c r="B17" s="24">
        <v>0</v>
      </c>
      <c r="C17" s="18">
        <v>251947713.40000001</v>
      </c>
      <c r="D17" s="19">
        <v>251947713.40000001</v>
      </c>
      <c r="E17" s="18">
        <v>251947713.40000001</v>
      </c>
      <c r="F17" s="20">
        <v>1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3">
      <c r="A22" s="23" t="s">
        <v>16</v>
      </c>
      <c r="B22" s="18">
        <v>41598632.739999942</v>
      </c>
      <c r="C22" s="18">
        <v>115914.62</v>
      </c>
      <c r="D22" s="20">
        <v>77.378409114583221</v>
      </c>
      <c r="E22" s="20">
        <v>0.21561499255952379</v>
      </c>
      <c r="F22" s="27"/>
      <c r="G22" s="1"/>
    </row>
    <row r="23" spans="1:10" x14ac:dyDescent="0.3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3">
      <c r="A24" s="23" t="s">
        <v>18</v>
      </c>
      <c r="B24" s="18">
        <v>0</v>
      </c>
      <c r="C24" s="18">
        <v>171785</v>
      </c>
      <c r="D24" s="20">
        <v>0</v>
      </c>
      <c r="E24" s="20">
        <v>0.35833333333333334</v>
      </c>
      <c r="F24" s="27"/>
      <c r="G24" s="1"/>
    </row>
    <row r="25" spans="1:10" x14ac:dyDescent="0.3">
      <c r="A25" s="23" t="s">
        <v>19</v>
      </c>
      <c r="B25" s="18">
        <v>0</v>
      </c>
      <c r="C25" s="18">
        <v>39036.67</v>
      </c>
      <c r="D25" s="20">
        <v>0</v>
      </c>
      <c r="E25" s="20">
        <v>0.40833336820083682</v>
      </c>
      <c r="F25" s="27"/>
      <c r="G25" s="1"/>
    </row>
    <row r="26" spans="1:10" x14ac:dyDescent="0.3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3">
      <c r="A27" s="8" t="s">
        <v>14</v>
      </c>
      <c r="B27" s="18">
        <v>41598632.739999942</v>
      </c>
      <c r="C27" s="18">
        <v>326736.28999999998</v>
      </c>
      <c r="D27" s="29"/>
      <c r="E27" s="30"/>
      <c r="F27" s="31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1"/>
      <c r="E32" s="1"/>
      <c r="F32" s="1"/>
      <c r="H32" s="35">
        <v>15993748.59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7616238.6100000003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23609987.199999999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605903.75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815198.22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1421101.97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29088250.82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8960.77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1789975.65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562503.15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56480779.559999995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2168081.79</v>
      </c>
      <c r="F56" s="56"/>
      <c r="G56" s="57"/>
      <c r="H56" s="58">
        <v>89</v>
      </c>
      <c r="I56" s="59"/>
    </row>
    <row r="57" spans="1:10" x14ac:dyDescent="0.3">
      <c r="A57" s="46" t="s">
        <v>52</v>
      </c>
      <c r="E57" s="56">
        <v>99813</v>
      </c>
      <c r="F57" s="56"/>
      <c r="G57" s="57"/>
      <c r="H57" s="58">
        <v>4</v>
      </c>
      <c r="I57" s="59"/>
    </row>
    <row r="58" spans="1:10" x14ac:dyDescent="0.3">
      <c r="A58" s="46" t="s">
        <v>53</v>
      </c>
      <c r="B58" s="1"/>
      <c r="C58" s="1"/>
      <c r="D58" s="1"/>
      <c r="E58" s="56">
        <v>227532</v>
      </c>
      <c r="F58" s="57"/>
      <c r="G58" s="57"/>
      <c r="H58" s="58">
        <v>9</v>
      </c>
    </row>
    <row r="59" spans="1:10" x14ac:dyDescent="0.3">
      <c r="A59" s="46" t="s">
        <v>54</v>
      </c>
      <c r="B59" s="1"/>
      <c r="C59" s="1"/>
      <c r="D59" s="1"/>
      <c r="E59" s="56">
        <v>0</v>
      </c>
      <c r="F59" s="57"/>
      <c r="G59" s="57"/>
      <c r="H59" s="58">
        <v>0</v>
      </c>
    </row>
    <row r="60" spans="1:10" x14ac:dyDescent="0.3">
      <c r="A60" s="46" t="s">
        <v>55</v>
      </c>
      <c r="B60" s="1"/>
      <c r="C60" s="1"/>
      <c r="D60" s="1"/>
      <c r="E60" s="56">
        <v>63604</v>
      </c>
      <c r="F60" s="57"/>
      <c r="G60" s="57"/>
      <c r="H60" s="58">
        <v>2</v>
      </c>
    </row>
    <row r="61" spans="1:10" x14ac:dyDescent="0.3">
      <c r="A61" s="46" t="s">
        <v>56</v>
      </c>
      <c r="B61" s="1"/>
      <c r="C61" s="1"/>
      <c r="D61" s="1"/>
      <c r="E61" s="56"/>
      <c r="F61" s="56">
        <v>1779410.97</v>
      </c>
      <c r="G61" s="57"/>
      <c r="H61" s="58">
        <v>75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229746.28</v>
      </c>
      <c r="H62" s="58">
        <v>11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24962438.210000001</v>
      </c>
      <c r="H63" s="58">
        <v>1231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1785386.4</v>
      </c>
      <c r="H64" s="58">
        <v>78</v>
      </c>
    </row>
    <row r="65" spans="1:10" x14ac:dyDescent="0.3">
      <c r="A65" s="34" t="s">
        <v>60</v>
      </c>
      <c r="B65" s="1"/>
      <c r="C65" s="1"/>
      <c r="D65" s="1"/>
      <c r="E65" s="62">
        <v>2559030.79</v>
      </c>
      <c r="F65" s="62">
        <v>1779410.97</v>
      </c>
      <c r="G65" s="63">
        <v>26977570.890000001</v>
      </c>
      <c r="H65" s="64">
        <v>1499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67862</v>
      </c>
      <c r="E71" s="70">
        <v>1489837761.54</v>
      </c>
      <c r="F71" s="71">
        <v>7.0000000000000007E-2</v>
      </c>
      <c r="G71" s="70">
        <v>1236058134.5999999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-20735325.66</v>
      </c>
      <c r="F72" s="74"/>
      <c r="G72" s="35">
        <v>-16587247.309999943</v>
      </c>
      <c r="H72" s="42"/>
      <c r="I72" s="59"/>
    </row>
    <row r="73" spans="1:10" x14ac:dyDescent="0.3">
      <c r="A73" s="46" t="s">
        <v>68</v>
      </c>
      <c r="B73" s="1"/>
      <c r="C73" s="1"/>
      <c r="D73" s="75">
        <v>-87</v>
      </c>
      <c r="E73" s="73">
        <v>-1913969.29</v>
      </c>
      <c r="F73" s="74"/>
      <c r="G73" s="35">
        <v>-1589681.77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-4</v>
      </c>
      <c r="E75" s="73">
        <v>-111011.18</v>
      </c>
      <c r="F75" s="74"/>
      <c r="G75" s="35">
        <v>-81952.42</v>
      </c>
      <c r="H75" s="42"/>
      <c r="I75" s="59"/>
    </row>
    <row r="76" spans="1:10" x14ac:dyDescent="0.3">
      <c r="A76" s="46" t="s">
        <v>71</v>
      </c>
      <c r="B76" s="1"/>
      <c r="C76" s="1"/>
      <c r="D76" s="75">
        <v>-1398</v>
      </c>
      <c r="E76" s="73">
        <v>-28507072.440000001</v>
      </c>
      <c r="F76" s="76"/>
      <c r="G76" s="35">
        <v>-23339751.239999998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66373</v>
      </c>
      <c r="E77" s="79">
        <v>1438570382.9699998</v>
      </c>
      <c r="F77" s="80"/>
      <c r="G77" s="79">
        <v>1194459501.8599999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322461315.69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871998186.16999996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1194459501.8599999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56480779.559999995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56480779.559999995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612992.86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909598.66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1030048.45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1030048.45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2552639.9699999997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115914.62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115914.62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171785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171785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39036.67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39036.67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326736.28999999998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326736.28999999998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53601403.29999999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41598632.739999942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41598632.739999942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12002770.560000001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7634738.5700000003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7634738.5700000003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7634738.5700000003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7634738.5700000003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12002770.559999987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19637509.129999988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12002770.559999995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7634738.5699999928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15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1.1682780431238469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0.72863312838503735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2252194.9300000002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1589681.77</v>
      </c>
      <c r="H199" s="106">
        <v>87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662513.16000000015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1236058134.5999999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5.3598867355409275E-4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3.0295240000000002E-4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3.041098E-4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3.5299479999999998E-4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-1.4677711098630734E-3</v>
      </c>
      <c r="H208" s="76">
        <v>-2241209.7400000002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3.3023293449874281E-3</v>
      </c>
      <c r="G211" s="101">
        <v>4081871.05</v>
      </c>
      <c r="H211" s="112">
        <v>227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5.9285681594348531E-4</v>
      </c>
      <c r="G212" s="101">
        <v>732805.49</v>
      </c>
      <c r="H212" s="112">
        <v>41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1.1403987082340263E-4</v>
      </c>
      <c r="G213" s="113">
        <v>140959.91</v>
      </c>
      <c r="H213" s="114">
        <v>9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3.9171571825518246E-5</v>
      </c>
      <c r="G214" s="115">
        <v>48418.34</v>
      </c>
      <c r="H214" s="116">
        <v>3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4.0092260317543165E-3</v>
      </c>
      <c r="G215" s="98">
        <v>5004054.79</v>
      </c>
      <c r="H215" s="117">
        <v>280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7.4606825859240618E-4</v>
      </c>
      <c r="H218" s="121">
        <v>7.8099672865521207E-4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6.7864729999999999E-4</v>
      </c>
      <c r="H219" s="120">
        <v>6.9183210000000001E-4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6.3330289999999996E-4</v>
      </c>
      <c r="H220" s="120">
        <v>6.5091270000000004E-4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4.8357270000000001E-4</v>
      </c>
      <c r="H221" s="120">
        <v>5.1707749999999996E-4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1116543.8899999999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9.0331017510056192E-4</v>
      </c>
      <c r="H224" s="120"/>
    </row>
    <row r="225" spans="1:9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3">
      <c r="A226" s="123" t="s">
        <v>180</v>
      </c>
      <c r="B226" s="1"/>
      <c r="C226" s="2"/>
      <c r="D226" s="3"/>
      <c r="E226" s="1"/>
      <c r="F226" s="1"/>
      <c r="G226" s="125" t="s">
        <v>213</v>
      </c>
      <c r="H226" s="120"/>
    </row>
    <row r="227" spans="1:9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3">
      <c r="A229" s="15" t="s">
        <v>182</v>
      </c>
      <c r="B229" s="1"/>
      <c r="C229" s="2"/>
      <c r="D229" s="3"/>
      <c r="E229" s="21"/>
      <c r="F229" s="1"/>
      <c r="G229" s="101">
        <v>2168081.79</v>
      </c>
      <c r="H229" s="126">
        <v>89</v>
      </c>
    </row>
    <row r="230" spans="1:9" x14ac:dyDescent="0.3">
      <c r="A230" s="15" t="s">
        <v>183</v>
      </c>
      <c r="B230" s="1"/>
      <c r="C230" s="2"/>
      <c r="D230" s="3"/>
      <c r="E230" s="21"/>
      <c r="F230" s="1"/>
      <c r="G230" s="115">
        <v>1622755.5</v>
      </c>
      <c r="H230" s="126">
        <v>89</v>
      </c>
    </row>
    <row r="231" spans="1:9" x14ac:dyDescent="0.3">
      <c r="A231" s="15" t="s">
        <v>184</v>
      </c>
      <c r="B231" s="1"/>
      <c r="C231" s="2"/>
      <c r="D231" s="3"/>
      <c r="E231" s="21"/>
      <c r="F231" s="1"/>
      <c r="G231" s="94">
        <v>545326.29</v>
      </c>
      <c r="H231" s="62"/>
    </row>
    <row r="232" spans="1:9" x14ac:dyDescent="0.3">
      <c r="A232" s="15"/>
      <c r="B232" s="1"/>
      <c r="C232" s="2"/>
      <c r="D232" s="3"/>
      <c r="E232" s="1"/>
      <c r="F232" s="1"/>
      <c r="G232" s="127"/>
    </row>
    <row r="233" spans="1:9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3">
      <c r="A234" s="15" t="s">
        <v>186</v>
      </c>
      <c r="B234" s="1"/>
      <c r="C234" s="2"/>
      <c r="D234" s="3"/>
      <c r="E234" s="21"/>
      <c r="F234" s="1"/>
      <c r="G234" s="76">
        <v>16715333.030000001</v>
      </c>
      <c r="H234" s="128">
        <v>795</v>
      </c>
      <c r="I234" s="37" t="s">
        <v>51</v>
      </c>
    </row>
    <row r="235" spans="1:9" x14ac:dyDescent="0.3">
      <c r="A235" s="15" t="s">
        <v>187</v>
      </c>
      <c r="B235" s="1"/>
      <c r="C235" s="2"/>
      <c r="D235" s="3"/>
      <c r="E235" s="21"/>
      <c r="F235" s="21"/>
      <c r="G235" s="76">
        <v>14146471.539999999</v>
      </c>
      <c r="H235" s="69">
        <v>795</v>
      </c>
      <c r="I235" s="37" t="s">
        <v>51</v>
      </c>
    </row>
    <row r="236" spans="1:9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2568861.4900000021</v>
      </c>
    </row>
    <row r="237" spans="1:9" ht="14.5" thickTop="1" x14ac:dyDescent="0.3">
      <c r="A237" s="15"/>
      <c r="B237" s="1"/>
      <c r="C237" s="2"/>
      <c r="D237" s="3"/>
      <c r="E237" s="21"/>
      <c r="F237" s="1"/>
      <c r="G237" s="97"/>
    </row>
    <row r="238" spans="1:9" x14ac:dyDescent="0.3">
      <c r="A238" s="15" t="s">
        <v>189</v>
      </c>
      <c r="B238" s="1"/>
      <c r="C238" s="2"/>
      <c r="D238" s="3"/>
      <c r="E238" s="21"/>
      <c r="F238" s="1"/>
      <c r="G238" s="130">
        <v>435263.97</v>
      </c>
      <c r="H238" s="1"/>
    </row>
    <row r="239" spans="1:9" x14ac:dyDescent="0.3">
      <c r="A239" s="15" t="s">
        <v>190</v>
      </c>
      <c r="B239" s="1"/>
      <c r="C239" s="2"/>
      <c r="D239" s="3"/>
      <c r="E239" s="1"/>
      <c r="F239" s="1"/>
      <c r="G239" s="131">
        <v>17</v>
      </c>
      <c r="H239" s="1"/>
    </row>
    <row r="240" spans="1:9" x14ac:dyDescent="0.3">
      <c r="A240" s="15"/>
      <c r="B240" s="1"/>
      <c r="C240" s="2"/>
      <c r="D240" s="3"/>
      <c r="E240" s="1"/>
      <c r="F240" s="1"/>
      <c r="G240" s="1"/>
      <c r="H240" s="1"/>
    </row>
    <row r="241" spans="1:10" x14ac:dyDescent="0.3">
      <c r="A241" s="15" t="s">
        <v>191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3">
      <c r="A242" s="15"/>
      <c r="B242" s="1"/>
      <c r="C242" s="2"/>
      <c r="D242" s="3"/>
      <c r="E242" s="1"/>
      <c r="F242" s="1"/>
      <c r="G242" s="1"/>
      <c r="H242" s="1"/>
    </row>
    <row r="243" spans="1:10" x14ac:dyDescent="0.3">
      <c r="A243" s="15" t="s">
        <v>192</v>
      </c>
      <c r="B243" s="1"/>
      <c r="C243" s="2"/>
      <c r="D243" s="3"/>
      <c r="E243" s="1"/>
      <c r="F243" s="1"/>
      <c r="G243" s="1"/>
      <c r="H243" s="76">
        <v>1039370.43</v>
      </c>
      <c r="I243" s="132"/>
      <c r="J243" s="59"/>
    </row>
    <row r="244" spans="1:10" x14ac:dyDescent="0.3">
      <c r="A244" s="15" t="s">
        <v>193</v>
      </c>
      <c r="B244" s="1"/>
      <c r="C244" s="2"/>
      <c r="D244" s="3"/>
      <c r="E244" s="1"/>
      <c r="F244" s="1"/>
      <c r="G244" s="1"/>
      <c r="H244" s="94">
        <v>909598.66</v>
      </c>
      <c r="I244" s="37"/>
      <c r="J244" s="59"/>
    </row>
    <row r="245" spans="1:10" x14ac:dyDescent="0.3">
      <c r="A245" s="15" t="s">
        <v>194</v>
      </c>
      <c r="B245" s="1"/>
      <c r="C245" s="2"/>
      <c r="D245" s="3"/>
      <c r="E245" s="1"/>
      <c r="F245" s="1"/>
      <c r="G245" s="1"/>
      <c r="H245" s="93">
        <v>815198.22</v>
      </c>
      <c r="J245" s="59"/>
    </row>
    <row r="246" spans="1:10" ht="14.5" thickBot="1" x14ac:dyDescent="0.35">
      <c r="A246" s="15" t="s">
        <v>195</v>
      </c>
      <c r="B246" s="1"/>
      <c r="C246" s="2"/>
      <c r="D246" s="3"/>
      <c r="E246" s="1"/>
      <c r="F246" s="1"/>
      <c r="G246" s="1"/>
      <c r="H246" s="129">
        <v>944969.99</v>
      </c>
      <c r="I246" s="97"/>
      <c r="J246" s="59"/>
    </row>
    <row r="247" spans="1:10" ht="14.5" thickTop="1" x14ac:dyDescent="0.3">
      <c r="A247" s="15"/>
      <c r="B247" s="1"/>
      <c r="C247" s="2"/>
      <c r="D247" s="3"/>
      <c r="E247" s="1"/>
      <c r="F247" s="1"/>
      <c r="G247" s="1"/>
      <c r="H247" s="1"/>
      <c r="I247" s="133"/>
      <c r="J247" s="59"/>
    </row>
    <row r="248" spans="1:10" x14ac:dyDescent="0.3">
      <c r="A248" s="15" t="s">
        <v>196</v>
      </c>
      <c r="B248" s="1"/>
      <c r="C248" s="2"/>
      <c r="D248" s="3"/>
      <c r="E248" s="1"/>
      <c r="F248" s="1"/>
      <c r="G248" s="1"/>
      <c r="H248" s="76">
        <v>1643625.2</v>
      </c>
      <c r="I248" s="134"/>
      <c r="J248" s="59"/>
    </row>
    <row r="249" spans="1:10" x14ac:dyDescent="0.3">
      <c r="A249" s="15" t="s">
        <v>197</v>
      </c>
      <c r="B249" s="1"/>
      <c r="C249" s="2"/>
      <c r="D249" s="3"/>
      <c r="E249" s="1"/>
      <c r="F249" s="1"/>
      <c r="G249" s="1"/>
      <c r="H249" s="94">
        <v>612992.86</v>
      </c>
      <c r="I249" s="135"/>
      <c r="J249" s="59"/>
    </row>
    <row r="250" spans="1:10" x14ac:dyDescent="0.3">
      <c r="A250" s="15" t="s">
        <v>198</v>
      </c>
      <c r="B250" s="1"/>
      <c r="C250" s="2"/>
      <c r="D250" s="3"/>
      <c r="E250" s="1"/>
      <c r="F250" s="1"/>
      <c r="G250" s="1"/>
      <c r="H250" s="94">
        <v>605903.75</v>
      </c>
      <c r="I250" s="134"/>
      <c r="J250" s="59"/>
    </row>
    <row r="251" spans="1:10" ht="14.5" thickBot="1" x14ac:dyDescent="0.35">
      <c r="A251" s="15" t="s">
        <v>199</v>
      </c>
      <c r="B251" s="1"/>
      <c r="C251" s="2"/>
      <c r="D251" s="3"/>
      <c r="E251" s="1"/>
      <c r="F251" s="1"/>
      <c r="G251" s="1"/>
      <c r="H251" s="129">
        <v>1636536.0899999999</v>
      </c>
      <c r="I251" s="136"/>
      <c r="J251" s="59"/>
    </row>
    <row r="252" spans="1:10" ht="14.5" thickTop="1" x14ac:dyDescent="0.3">
      <c r="A252" s="15"/>
    </row>
    <row r="253" spans="1:10" x14ac:dyDescent="0.3">
      <c r="A253" s="118" t="s">
        <v>200</v>
      </c>
      <c r="F253" s="137"/>
      <c r="I253" s="37"/>
    </row>
    <row r="254" spans="1:10" x14ac:dyDescent="0.3">
      <c r="A254" s="118"/>
      <c r="F254" s="137"/>
    </row>
    <row r="255" spans="1:10" x14ac:dyDescent="0.3">
      <c r="A255" s="46" t="s">
        <v>201</v>
      </c>
      <c r="F255" s="137"/>
    </row>
    <row r="256" spans="1:10" x14ac:dyDescent="0.3">
      <c r="A256" s="46" t="s">
        <v>202</v>
      </c>
      <c r="F256" s="137"/>
    </row>
    <row r="257" spans="1:8" x14ac:dyDescent="0.3">
      <c r="A257" s="46" t="s">
        <v>203</v>
      </c>
      <c r="E257" s="32"/>
      <c r="F257" s="137"/>
    </row>
    <row r="258" spans="1:8" x14ac:dyDescent="0.3">
      <c r="A258" s="46" t="s">
        <v>204</v>
      </c>
      <c r="E258" s="32" t="s">
        <v>51</v>
      </c>
      <c r="F258" s="137"/>
      <c r="H258" s="138" t="s">
        <v>214</v>
      </c>
    </row>
    <row r="259" spans="1:8" x14ac:dyDescent="0.3">
      <c r="A259" s="46"/>
      <c r="F259" s="137"/>
      <c r="H259" s="118"/>
    </row>
    <row r="260" spans="1:8" x14ac:dyDescent="0.3">
      <c r="A260" s="46" t="s">
        <v>215</v>
      </c>
      <c r="F260" s="137"/>
      <c r="H260" s="118"/>
    </row>
    <row r="261" spans="1:8" x14ac:dyDescent="0.3">
      <c r="A261" s="46" t="s">
        <v>216</v>
      </c>
      <c r="E261" s="32" t="s">
        <v>51</v>
      </c>
      <c r="F261" s="137"/>
      <c r="H261" s="138" t="s">
        <v>214</v>
      </c>
    </row>
    <row r="262" spans="1:8" x14ac:dyDescent="0.3">
      <c r="A262" s="46"/>
      <c r="F262" s="137"/>
      <c r="H262" s="118"/>
    </row>
    <row r="263" spans="1:8" x14ac:dyDescent="0.3">
      <c r="A263" s="46" t="s">
        <v>207</v>
      </c>
      <c r="F263" s="137"/>
      <c r="H263" s="118"/>
    </row>
    <row r="264" spans="1:8" x14ac:dyDescent="0.3">
      <c r="A264" s="46" t="s">
        <v>208</v>
      </c>
      <c r="E264" s="32" t="s">
        <v>51</v>
      </c>
      <c r="F264" s="137"/>
      <c r="H264" s="138" t="s">
        <v>214</v>
      </c>
    </row>
    <row r="265" spans="1:8" x14ac:dyDescent="0.3">
      <c r="A265" s="46"/>
      <c r="E265" s="32"/>
      <c r="F265" s="137"/>
      <c r="H265" s="138"/>
    </row>
    <row r="266" spans="1:8" x14ac:dyDescent="0.3">
      <c r="A266" s="46" t="s">
        <v>209</v>
      </c>
      <c r="E266" s="32"/>
      <c r="F266" s="137"/>
      <c r="H266" s="138"/>
    </row>
    <row r="267" spans="1:8" x14ac:dyDescent="0.3">
      <c r="A267" s="46" t="s">
        <v>210</v>
      </c>
      <c r="E267" s="32" t="s">
        <v>51</v>
      </c>
      <c r="F267" s="137"/>
      <c r="H267" s="138" t="s">
        <v>214</v>
      </c>
    </row>
    <row r="268" spans="1:8" x14ac:dyDescent="0.3">
      <c r="A268" s="46"/>
      <c r="E268" s="32"/>
      <c r="F268" s="137"/>
      <c r="H268" s="138"/>
    </row>
    <row r="269" spans="1:8" x14ac:dyDescent="0.3">
      <c r="A269" s="46" t="s">
        <v>211</v>
      </c>
      <c r="F269" s="137"/>
      <c r="H269" s="118"/>
    </row>
    <row r="270" spans="1:8" x14ac:dyDescent="0.3">
      <c r="A270" s="46" t="s">
        <v>212</v>
      </c>
      <c r="E270" s="32" t="s">
        <v>51</v>
      </c>
      <c r="F270" s="137"/>
      <c r="H270" s="138" t="s">
        <v>214</v>
      </c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2020-B
Servicer Report
</oddHeader>
  </headerFooter>
  <rowBreaks count="2" manualBreakCount="2">
    <brk id="99" max="16383" man="1"/>
    <brk id="190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70"/>
  <sheetViews>
    <sheetView zoomScale="75" zoomScaleNormal="75" workbookViewId="0">
      <selection activeCell="A23" sqref="A23"/>
    </sheetView>
  </sheetViews>
  <sheetFormatPr defaultColWidth="34.453125" defaultRowHeight="14" x14ac:dyDescent="0.3"/>
  <cols>
    <col min="1" max="1" width="32.453125" style="1" customWidth="1"/>
    <col min="2" max="2" width="20.453125" style="4" customWidth="1"/>
    <col min="3" max="3" width="18.81640625" style="4" bestFit="1" customWidth="1"/>
    <col min="4" max="4" width="37.81640625" style="4" customWidth="1"/>
    <col min="5" max="5" width="21.453125" style="4" customWidth="1"/>
    <col min="6" max="6" width="23.453125" style="4" customWidth="1"/>
    <col min="7" max="7" width="20.81640625" style="4" customWidth="1"/>
    <col min="8" max="8" width="18.1796875" style="4" customWidth="1"/>
    <col min="9" max="9" width="15.17968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44348</v>
      </c>
      <c r="D3" s="8" t="s">
        <v>1</v>
      </c>
      <c r="E3" s="9">
        <v>44392</v>
      </c>
      <c r="F3" s="1"/>
      <c r="G3" s="1"/>
    </row>
    <row r="4" spans="1:31" x14ac:dyDescent="0.3">
      <c r="A4" s="6" t="s">
        <v>2</v>
      </c>
      <c r="B4" s="1"/>
      <c r="C4" s="7">
        <v>44377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44362</v>
      </c>
      <c r="D5" s="8" t="s">
        <v>5</v>
      </c>
      <c r="E5" s="10">
        <v>30</v>
      </c>
      <c r="F5" s="11"/>
      <c r="G5" s="1"/>
    </row>
    <row r="6" spans="1:31" x14ac:dyDescent="0.3">
      <c r="A6" s="6" t="s">
        <v>6</v>
      </c>
      <c r="B6" s="1"/>
      <c r="C6" s="7">
        <v>44392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1526947713.4000001</v>
      </c>
      <c r="D10" s="19">
        <v>1279366741.4100001</v>
      </c>
      <c r="E10" s="18">
        <v>1236058134.5999999</v>
      </c>
      <c r="F10" s="20">
        <v>0.8094960447910251</v>
      </c>
      <c r="G10" s="21"/>
      <c r="H10" s="22"/>
    </row>
    <row r="11" spans="1:31" x14ac:dyDescent="0.3">
      <c r="A11" s="8" t="s">
        <v>14</v>
      </c>
      <c r="B11" s="8"/>
      <c r="C11" s="18">
        <v>1526947713.4000001</v>
      </c>
      <c r="D11" s="19">
        <v>1279366741.4100001</v>
      </c>
      <c r="E11" s="18">
        <v>1236058134.6000001</v>
      </c>
      <c r="F11" s="20">
        <v>0.80949604479102533</v>
      </c>
      <c r="G11" s="1"/>
    </row>
    <row r="12" spans="1:31" x14ac:dyDescent="0.3">
      <c r="A12" s="23" t="s">
        <v>15</v>
      </c>
      <c r="B12" s="24">
        <v>1.825E-3</v>
      </c>
      <c r="C12" s="18">
        <v>162400000</v>
      </c>
      <c r="D12" s="19">
        <v>0</v>
      </c>
      <c r="E12" s="18">
        <v>0</v>
      </c>
      <c r="F12" s="20">
        <v>0</v>
      </c>
      <c r="G12" s="21"/>
    </row>
    <row r="13" spans="1:31" x14ac:dyDescent="0.3">
      <c r="A13" s="23" t="s">
        <v>16</v>
      </c>
      <c r="B13" s="24">
        <v>3.3999999999999998E-3</v>
      </c>
      <c r="C13" s="18">
        <v>537600000</v>
      </c>
      <c r="D13" s="19">
        <v>452419028.00999999</v>
      </c>
      <c r="E13" s="18">
        <v>409110421.19999999</v>
      </c>
      <c r="F13" s="20">
        <v>0.76099408705357141</v>
      </c>
      <c r="G13" s="21"/>
    </row>
    <row r="14" spans="1:31" x14ac:dyDescent="0.3">
      <c r="A14" s="23" t="s">
        <v>17</v>
      </c>
      <c r="B14" s="25">
        <v>0</v>
      </c>
      <c r="C14" s="18">
        <v>0</v>
      </c>
      <c r="D14" s="19">
        <v>0</v>
      </c>
      <c r="E14" s="18">
        <v>0</v>
      </c>
      <c r="F14" s="20">
        <v>0</v>
      </c>
      <c r="G14" s="21"/>
    </row>
    <row r="15" spans="1:31" x14ac:dyDescent="0.3">
      <c r="A15" s="23" t="s">
        <v>18</v>
      </c>
      <c r="B15" s="24">
        <v>4.3E-3</v>
      </c>
      <c r="C15" s="18">
        <v>479400000</v>
      </c>
      <c r="D15" s="19">
        <v>479400000</v>
      </c>
      <c r="E15" s="18">
        <v>479400000</v>
      </c>
      <c r="F15" s="20">
        <v>1</v>
      </c>
      <c r="G15" s="1"/>
    </row>
    <row r="16" spans="1:31" x14ac:dyDescent="0.3">
      <c r="A16" s="23" t="s">
        <v>19</v>
      </c>
      <c r="B16" s="24">
        <v>4.8999999999999998E-3</v>
      </c>
      <c r="C16" s="18">
        <v>95600000</v>
      </c>
      <c r="D16" s="19">
        <v>95600000</v>
      </c>
      <c r="E16" s="18">
        <v>95600000</v>
      </c>
      <c r="F16" s="20">
        <v>1</v>
      </c>
      <c r="G16" s="1"/>
    </row>
    <row r="17" spans="1:10" x14ac:dyDescent="0.3">
      <c r="A17" s="23" t="s">
        <v>20</v>
      </c>
      <c r="B17" s="24">
        <v>0</v>
      </c>
      <c r="C17" s="18">
        <v>251947713.40000001</v>
      </c>
      <c r="D17" s="19">
        <v>251947713.40000001</v>
      </c>
      <c r="E17" s="18">
        <v>251947713.40000001</v>
      </c>
      <c r="F17" s="20">
        <v>1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3">
      <c r="A22" s="23" t="s">
        <v>16</v>
      </c>
      <c r="B22" s="18">
        <v>43308606.810000278</v>
      </c>
      <c r="C22" s="18">
        <v>128185.39</v>
      </c>
      <c r="D22" s="20">
        <v>80.559164453125518</v>
      </c>
      <c r="E22" s="20">
        <v>0.23844008556547619</v>
      </c>
      <c r="F22" s="27"/>
      <c r="G22" s="1"/>
    </row>
    <row r="23" spans="1:10" x14ac:dyDescent="0.3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3">
      <c r="A24" s="23" t="s">
        <v>18</v>
      </c>
      <c r="B24" s="18">
        <v>0</v>
      </c>
      <c r="C24" s="18">
        <v>171785</v>
      </c>
      <c r="D24" s="20">
        <v>0</v>
      </c>
      <c r="E24" s="20">
        <v>0.35833333333333334</v>
      </c>
      <c r="F24" s="27"/>
      <c r="G24" s="1"/>
    </row>
    <row r="25" spans="1:10" x14ac:dyDescent="0.3">
      <c r="A25" s="23" t="s">
        <v>19</v>
      </c>
      <c r="B25" s="18">
        <v>0</v>
      </c>
      <c r="C25" s="18">
        <v>39036.67</v>
      </c>
      <c r="D25" s="20">
        <v>0</v>
      </c>
      <c r="E25" s="20">
        <v>0.40833336820083682</v>
      </c>
      <c r="F25" s="27"/>
      <c r="G25" s="1"/>
    </row>
    <row r="26" spans="1:10" x14ac:dyDescent="0.3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3">
      <c r="A27" s="8" t="s">
        <v>14</v>
      </c>
      <c r="B27" s="18">
        <v>43308606.810000278</v>
      </c>
      <c r="C27" s="18">
        <v>339007.06</v>
      </c>
      <c r="D27" s="29"/>
      <c r="E27" s="30"/>
      <c r="F27" s="31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1"/>
      <c r="E32" s="1"/>
      <c r="F32" s="1"/>
      <c r="H32" s="35">
        <v>16465433.52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7827178.1500000004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24292611.670000002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631682.43000000005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903699.84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1535382.27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31291082.629999999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15956.21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1376478.68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598818.14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59110329.600000001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2335187</v>
      </c>
      <c r="F56" s="56"/>
      <c r="G56" s="57"/>
      <c r="H56" s="58">
        <v>95</v>
      </c>
      <c r="I56" s="59"/>
    </row>
    <row r="57" spans="1:10" x14ac:dyDescent="0.3">
      <c r="A57" s="46" t="s">
        <v>52</v>
      </c>
      <c r="E57" s="56">
        <v>190230</v>
      </c>
      <c r="F57" s="56"/>
      <c r="G57" s="57"/>
      <c r="H57" s="58">
        <v>7</v>
      </c>
      <c r="I57" s="59"/>
    </row>
    <row r="58" spans="1:10" x14ac:dyDescent="0.3">
      <c r="A58" s="46" t="s">
        <v>53</v>
      </c>
      <c r="B58" s="1"/>
      <c r="C58" s="1"/>
      <c r="D58" s="1"/>
      <c r="E58" s="56">
        <v>282315</v>
      </c>
      <c r="F58" s="57"/>
      <c r="G58" s="57"/>
      <c r="H58" s="58">
        <v>11</v>
      </c>
    </row>
    <row r="59" spans="1:10" x14ac:dyDescent="0.3">
      <c r="A59" s="46" t="s">
        <v>54</v>
      </c>
      <c r="B59" s="1"/>
      <c r="C59" s="1"/>
      <c r="D59" s="1"/>
      <c r="E59" s="56">
        <v>0</v>
      </c>
      <c r="F59" s="57"/>
      <c r="G59" s="57"/>
      <c r="H59" s="58">
        <v>0</v>
      </c>
    </row>
    <row r="60" spans="1:10" x14ac:dyDescent="0.3">
      <c r="A60" s="46" t="s">
        <v>55</v>
      </c>
      <c r="B60" s="1"/>
      <c r="C60" s="1"/>
      <c r="D60" s="1"/>
      <c r="E60" s="56">
        <v>25463</v>
      </c>
      <c r="F60" s="57"/>
      <c r="G60" s="57"/>
      <c r="H60" s="58">
        <v>1</v>
      </c>
    </row>
    <row r="61" spans="1:10" x14ac:dyDescent="0.3">
      <c r="A61" s="46" t="s">
        <v>56</v>
      </c>
      <c r="B61" s="1"/>
      <c r="C61" s="1"/>
      <c r="D61" s="1"/>
      <c r="E61" s="56"/>
      <c r="F61" s="56">
        <v>1361773.53</v>
      </c>
      <c r="G61" s="57"/>
      <c r="H61" s="58">
        <v>62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148094.06</v>
      </c>
      <c r="H62" s="58">
        <v>8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24760720.899999999</v>
      </c>
      <c r="H63" s="58">
        <v>1177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4022476.3</v>
      </c>
      <c r="H64" s="58">
        <v>173</v>
      </c>
    </row>
    <row r="65" spans="1:10" x14ac:dyDescent="0.3">
      <c r="A65" s="34" t="s">
        <v>60</v>
      </c>
      <c r="B65" s="1"/>
      <c r="C65" s="1"/>
      <c r="D65" s="1"/>
      <c r="E65" s="62">
        <v>2833195</v>
      </c>
      <c r="F65" s="62">
        <v>1361773.53</v>
      </c>
      <c r="G65" s="63">
        <v>28931291.259999998</v>
      </c>
      <c r="H65" s="64">
        <v>1534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69381</v>
      </c>
      <c r="E71" s="70">
        <v>1543343440.4000001</v>
      </c>
      <c r="F71" s="71">
        <v>7.0000000000000007E-2</v>
      </c>
      <c r="G71" s="70">
        <v>1279366741.4100001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-21231391.359999999</v>
      </c>
      <c r="F72" s="74"/>
      <c r="G72" s="35">
        <v>-16908323.710000277</v>
      </c>
      <c r="H72" s="42"/>
      <c r="I72" s="59"/>
    </row>
    <row r="73" spans="1:10" x14ac:dyDescent="0.3">
      <c r="A73" s="46" t="s">
        <v>68</v>
      </c>
      <c r="B73" s="1"/>
      <c r="C73" s="1"/>
      <c r="D73" s="75">
        <v>-83</v>
      </c>
      <c r="E73" s="73">
        <v>-1850849.8</v>
      </c>
      <c r="F73" s="74"/>
      <c r="G73" s="35">
        <v>-1540077.79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-2</v>
      </c>
      <c r="E75" s="73">
        <v>-43430.86</v>
      </c>
      <c r="F75" s="74"/>
      <c r="G75" s="35">
        <v>-31263.45</v>
      </c>
      <c r="H75" s="42"/>
      <c r="I75" s="59"/>
    </row>
    <row r="76" spans="1:10" x14ac:dyDescent="0.3">
      <c r="A76" s="46" t="s">
        <v>71</v>
      </c>
      <c r="B76" s="1"/>
      <c r="C76" s="1"/>
      <c r="D76" s="75">
        <v>-1434</v>
      </c>
      <c r="E76" s="73">
        <v>-30380006.84</v>
      </c>
      <c r="F76" s="76"/>
      <c r="G76" s="35">
        <v>-24828941.859999999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67862</v>
      </c>
      <c r="E77" s="79">
        <v>1489837761.5400004</v>
      </c>
      <c r="F77" s="80"/>
      <c r="G77" s="79">
        <v>1236058134.5999999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349522447.47000003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886535687.13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1236058134.5999999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59110329.600000001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59110329.600000001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637072.86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1217740.8600000001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1066138.95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1066138.95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2920952.67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128185.39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128185.39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171785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171785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39036.67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39036.67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339007.06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339007.06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55850369.869999997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43308606.810000278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43308606.810000278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12541763.060000001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7634738.5700000003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7634738.5700000003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7634738.5700000003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7634738.5700000003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12541763.059999995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20176501.629999995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12541763.059999999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7634738.5699999966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15.89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1.245960947772794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0.68466863691115643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1927664.97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1540077.79</v>
      </c>
      <c r="H199" s="106">
        <v>83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387587.17999999993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1279366741.4100001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3.0295236499022717E-4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3.041098E-4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3.5299479999999998E-4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1.6736179999999999E-4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-1.0338903985682472E-3</v>
      </c>
      <c r="H208" s="76">
        <v>-1578696.5799999998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3.1621739951918203E-3</v>
      </c>
      <c r="G211" s="101">
        <v>4045580.24</v>
      </c>
      <c r="H211" s="112">
        <v>220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4.5466994816428894E-4</v>
      </c>
      <c r="G212" s="101">
        <v>581689.61</v>
      </c>
      <c r="H212" s="112">
        <v>33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1.9791280467471191E-4</v>
      </c>
      <c r="G213" s="113">
        <v>253203.06</v>
      </c>
      <c r="H213" s="114">
        <v>12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2.6064543434393951E-5</v>
      </c>
      <c r="G214" s="115">
        <v>33346.11</v>
      </c>
      <c r="H214" s="116">
        <v>3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3.8147567480308208E-3</v>
      </c>
      <c r="G215" s="98">
        <v>4913819.0200000005</v>
      </c>
      <c r="H215" s="117">
        <v>268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6.786472962733947E-4</v>
      </c>
      <c r="H218" s="121">
        <v>6.9183205776797679E-4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6.3330289999999996E-4</v>
      </c>
      <c r="H219" s="120">
        <v>6.5091270000000004E-4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4.8357270000000001E-4</v>
      </c>
      <c r="H220" s="120">
        <v>5.1707749999999996E-4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5.6944039999999997E-4</v>
      </c>
      <c r="H221" s="120">
        <v>6.2327729999999998E-4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943706.99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7.3763601901979503E-4</v>
      </c>
      <c r="H224" s="120"/>
    </row>
    <row r="225" spans="1:9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3">
      <c r="A226" s="123" t="s">
        <v>180</v>
      </c>
      <c r="B226" s="1"/>
      <c r="C226" s="2"/>
      <c r="D226" s="3"/>
      <c r="E226" s="1"/>
      <c r="F226" s="1"/>
      <c r="G226" s="125" t="s">
        <v>213</v>
      </c>
      <c r="H226" s="120"/>
    </row>
    <row r="227" spans="1:9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3">
      <c r="A229" s="15" t="s">
        <v>182</v>
      </c>
      <c r="B229" s="1"/>
      <c r="C229" s="2"/>
      <c r="D229" s="3"/>
      <c r="E229" s="21"/>
      <c r="F229" s="1"/>
      <c r="G229" s="101">
        <v>2335187</v>
      </c>
      <c r="H229" s="126">
        <v>95</v>
      </c>
    </row>
    <row r="230" spans="1:9" x14ac:dyDescent="0.3">
      <c r="A230" s="15" t="s">
        <v>183</v>
      </c>
      <c r="B230" s="1"/>
      <c r="C230" s="2"/>
      <c r="D230" s="3"/>
      <c r="E230" s="21"/>
      <c r="F230" s="1"/>
      <c r="G230" s="115">
        <v>1757142.01</v>
      </c>
      <c r="H230" s="126">
        <v>95</v>
      </c>
    </row>
    <row r="231" spans="1:9" x14ac:dyDescent="0.3">
      <c r="A231" s="15" t="s">
        <v>184</v>
      </c>
      <c r="B231" s="1"/>
      <c r="C231" s="2"/>
      <c r="D231" s="3"/>
      <c r="E231" s="21"/>
      <c r="F231" s="1"/>
      <c r="G231" s="94">
        <v>578044.99</v>
      </c>
      <c r="H231" s="62"/>
    </row>
    <row r="232" spans="1:9" x14ac:dyDescent="0.3">
      <c r="A232" s="15"/>
      <c r="B232" s="1"/>
      <c r="C232" s="2"/>
      <c r="D232" s="3"/>
      <c r="E232" s="1"/>
      <c r="F232" s="1"/>
      <c r="G232" s="127"/>
    </row>
    <row r="233" spans="1:9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3">
      <c r="A234" s="15" t="s">
        <v>186</v>
      </c>
      <c r="B234" s="1"/>
      <c r="C234" s="2"/>
      <c r="D234" s="3"/>
      <c r="E234" s="21"/>
      <c r="F234" s="1"/>
      <c r="G234" s="76">
        <v>14547251.24</v>
      </c>
      <c r="H234" s="128">
        <v>706</v>
      </c>
      <c r="I234" s="37" t="s">
        <v>51</v>
      </c>
    </row>
    <row r="235" spans="1:9" x14ac:dyDescent="0.3">
      <c r="A235" s="15" t="s">
        <v>187</v>
      </c>
      <c r="B235" s="1"/>
      <c r="C235" s="2"/>
      <c r="D235" s="3"/>
      <c r="E235" s="21"/>
      <c r="F235" s="21"/>
      <c r="G235" s="76">
        <v>12523716.039999999</v>
      </c>
      <c r="H235" s="69">
        <v>706</v>
      </c>
      <c r="I235" s="37" t="s">
        <v>51</v>
      </c>
    </row>
    <row r="236" spans="1:9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2023535.2000000011</v>
      </c>
    </row>
    <row r="237" spans="1:9" ht="14.5" thickTop="1" x14ac:dyDescent="0.3">
      <c r="A237" s="15"/>
      <c r="B237" s="1"/>
      <c r="C237" s="2"/>
      <c r="D237" s="3"/>
      <c r="E237" s="21"/>
      <c r="F237" s="1"/>
      <c r="G237" s="97"/>
    </row>
    <row r="238" spans="1:9" x14ac:dyDescent="0.3">
      <c r="A238" s="15" t="s">
        <v>189</v>
      </c>
      <c r="B238" s="1"/>
      <c r="C238" s="2"/>
      <c r="D238" s="3"/>
      <c r="E238" s="21"/>
      <c r="F238" s="1"/>
      <c r="G238" s="130">
        <v>497216.42999999993</v>
      </c>
      <c r="H238" s="1"/>
    </row>
    <row r="239" spans="1:9" x14ac:dyDescent="0.3">
      <c r="A239" s="15" t="s">
        <v>190</v>
      </c>
      <c r="B239" s="1"/>
      <c r="C239" s="2"/>
      <c r="D239" s="3"/>
      <c r="E239" s="1"/>
      <c r="F239" s="1"/>
      <c r="G239" s="131">
        <v>19</v>
      </c>
      <c r="H239" s="1"/>
    </row>
    <row r="240" spans="1:9" x14ac:dyDescent="0.3">
      <c r="A240" s="15"/>
      <c r="B240" s="1"/>
      <c r="C240" s="2"/>
      <c r="D240" s="3"/>
      <c r="E240" s="1"/>
      <c r="F240" s="1"/>
      <c r="G240" s="1"/>
      <c r="H240" s="1"/>
    </row>
    <row r="241" spans="1:10" x14ac:dyDescent="0.3">
      <c r="A241" s="15" t="s">
        <v>191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3">
      <c r="A242" s="15"/>
      <c r="B242" s="1"/>
      <c r="C242" s="2"/>
      <c r="D242" s="3"/>
      <c r="E242" s="1"/>
      <c r="F242" s="1"/>
      <c r="G242" s="1"/>
      <c r="H242" s="1"/>
    </row>
    <row r="243" spans="1:10" x14ac:dyDescent="0.3">
      <c r="A243" s="15" t="s">
        <v>192</v>
      </c>
      <c r="B243" s="1"/>
      <c r="C243" s="2"/>
      <c r="D243" s="3"/>
      <c r="E243" s="1"/>
      <c r="F243" s="1"/>
      <c r="G243" s="1"/>
      <c r="H243" s="76">
        <v>1353411.45</v>
      </c>
      <c r="I243" s="132"/>
      <c r="J243" s="59"/>
    </row>
    <row r="244" spans="1:10" x14ac:dyDescent="0.3">
      <c r="A244" s="15" t="s">
        <v>193</v>
      </c>
      <c r="B244" s="1"/>
      <c r="C244" s="2"/>
      <c r="D244" s="3"/>
      <c r="E244" s="1"/>
      <c r="F244" s="1"/>
      <c r="G244" s="1"/>
      <c r="H244" s="94">
        <v>1217740.8600000001</v>
      </c>
      <c r="I244" s="37"/>
      <c r="J244" s="59"/>
    </row>
    <row r="245" spans="1:10" x14ac:dyDescent="0.3">
      <c r="A245" s="15" t="s">
        <v>194</v>
      </c>
      <c r="B245" s="1"/>
      <c r="C245" s="2"/>
      <c r="D245" s="3"/>
      <c r="E245" s="1"/>
      <c r="F245" s="1"/>
      <c r="G245" s="1"/>
      <c r="H245" s="93">
        <v>903699.84</v>
      </c>
      <c r="J245" s="59"/>
    </row>
    <row r="246" spans="1:10" ht="14.5" thickBot="1" x14ac:dyDescent="0.35">
      <c r="A246" s="15" t="s">
        <v>195</v>
      </c>
      <c r="B246" s="1"/>
      <c r="C246" s="2"/>
      <c r="D246" s="3"/>
      <c r="E246" s="1"/>
      <c r="F246" s="1"/>
      <c r="G246" s="1"/>
      <c r="H246" s="129">
        <v>1039370.4299999998</v>
      </c>
      <c r="I246" s="97"/>
      <c r="J246" s="59"/>
    </row>
    <row r="247" spans="1:10" ht="14.5" thickTop="1" x14ac:dyDescent="0.3">
      <c r="A247" s="15"/>
      <c r="B247" s="1"/>
      <c r="C247" s="2"/>
      <c r="D247" s="3"/>
      <c r="E247" s="1"/>
      <c r="F247" s="1"/>
      <c r="G247" s="1"/>
      <c r="H247" s="1"/>
      <c r="I247" s="133"/>
      <c r="J247" s="59"/>
    </row>
    <row r="248" spans="1:10" x14ac:dyDescent="0.3">
      <c r="A248" s="15" t="s">
        <v>196</v>
      </c>
      <c r="B248" s="1"/>
      <c r="C248" s="2"/>
      <c r="D248" s="3"/>
      <c r="E248" s="1"/>
      <c r="F248" s="1"/>
      <c r="G248" s="1"/>
      <c r="H248" s="76">
        <v>1649015.63</v>
      </c>
      <c r="I248" s="134"/>
      <c r="J248" s="59"/>
    </row>
    <row r="249" spans="1:10" x14ac:dyDescent="0.3">
      <c r="A249" s="15" t="s">
        <v>197</v>
      </c>
      <c r="B249" s="1"/>
      <c r="C249" s="2"/>
      <c r="D249" s="3"/>
      <c r="E249" s="1"/>
      <c r="F249" s="1"/>
      <c r="G249" s="1"/>
      <c r="H249" s="94">
        <v>637072.86</v>
      </c>
      <c r="I249" s="135"/>
      <c r="J249" s="59"/>
    </row>
    <row r="250" spans="1:10" x14ac:dyDescent="0.3">
      <c r="A250" s="15" t="s">
        <v>198</v>
      </c>
      <c r="B250" s="1"/>
      <c r="C250" s="2"/>
      <c r="D250" s="3"/>
      <c r="E250" s="1"/>
      <c r="F250" s="1"/>
      <c r="G250" s="1"/>
      <c r="H250" s="94">
        <v>631682.43000000005</v>
      </c>
      <c r="I250" s="134"/>
      <c r="J250" s="59"/>
    </row>
    <row r="251" spans="1:10" ht="14.5" thickBot="1" x14ac:dyDescent="0.35">
      <c r="A251" s="15" t="s">
        <v>199</v>
      </c>
      <c r="B251" s="1"/>
      <c r="C251" s="2"/>
      <c r="D251" s="3"/>
      <c r="E251" s="1"/>
      <c r="F251" s="1"/>
      <c r="G251" s="1"/>
      <c r="H251" s="129">
        <v>1643625.2</v>
      </c>
      <c r="I251" s="136"/>
      <c r="J251" s="59"/>
    </row>
    <row r="252" spans="1:10" ht="14.5" thickTop="1" x14ac:dyDescent="0.3">
      <c r="A252" s="15"/>
    </row>
    <row r="253" spans="1:10" x14ac:dyDescent="0.3">
      <c r="A253" s="118" t="s">
        <v>200</v>
      </c>
      <c r="F253" s="137"/>
      <c r="I253" s="37"/>
    </row>
    <row r="254" spans="1:10" x14ac:dyDescent="0.3">
      <c r="A254" s="118"/>
      <c r="F254" s="137"/>
    </row>
    <row r="255" spans="1:10" x14ac:dyDescent="0.3">
      <c r="A255" s="46" t="s">
        <v>201</v>
      </c>
      <c r="F255" s="137"/>
    </row>
    <row r="256" spans="1:10" x14ac:dyDescent="0.3">
      <c r="A256" s="46" t="s">
        <v>202</v>
      </c>
      <c r="F256" s="137"/>
    </row>
    <row r="257" spans="1:8" x14ac:dyDescent="0.3">
      <c r="A257" s="46" t="s">
        <v>203</v>
      </c>
      <c r="E257" s="32"/>
      <c r="F257" s="137"/>
    </row>
    <row r="258" spans="1:8" x14ac:dyDescent="0.3">
      <c r="A258" s="46" t="s">
        <v>204</v>
      </c>
      <c r="E258" s="32" t="s">
        <v>51</v>
      </c>
      <c r="F258" s="137"/>
      <c r="H258" s="138" t="s">
        <v>214</v>
      </c>
    </row>
    <row r="259" spans="1:8" x14ac:dyDescent="0.3">
      <c r="A259" s="46"/>
      <c r="F259" s="137"/>
      <c r="H259" s="118"/>
    </row>
    <row r="260" spans="1:8" x14ac:dyDescent="0.3">
      <c r="A260" s="46" t="s">
        <v>215</v>
      </c>
      <c r="F260" s="137"/>
      <c r="H260" s="118"/>
    </row>
    <row r="261" spans="1:8" x14ac:dyDescent="0.3">
      <c r="A261" s="46" t="s">
        <v>216</v>
      </c>
      <c r="E261" s="32" t="s">
        <v>51</v>
      </c>
      <c r="F261" s="137"/>
      <c r="H261" s="138" t="s">
        <v>214</v>
      </c>
    </row>
    <row r="262" spans="1:8" x14ac:dyDescent="0.3">
      <c r="A262" s="46"/>
      <c r="F262" s="137"/>
      <c r="H262" s="118"/>
    </row>
    <row r="263" spans="1:8" x14ac:dyDescent="0.3">
      <c r="A263" s="46" t="s">
        <v>207</v>
      </c>
      <c r="F263" s="137"/>
      <c r="H263" s="118"/>
    </row>
    <row r="264" spans="1:8" x14ac:dyDescent="0.3">
      <c r="A264" s="46" t="s">
        <v>208</v>
      </c>
      <c r="E264" s="32" t="s">
        <v>51</v>
      </c>
      <c r="F264" s="137"/>
      <c r="H264" s="138" t="s">
        <v>214</v>
      </c>
    </row>
    <row r="265" spans="1:8" x14ac:dyDescent="0.3">
      <c r="A265" s="46"/>
      <c r="E265" s="32"/>
      <c r="F265" s="137"/>
      <c r="H265" s="138"/>
    </row>
    <row r="266" spans="1:8" x14ac:dyDescent="0.3">
      <c r="A266" s="46" t="s">
        <v>209</v>
      </c>
      <c r="E266" s="32"/>
      <c r="F266" s="137"/>
      <c r="H266" s="138"/>
    </row>
    <row r="267" spans="1:8" x14ac:dyDescent="0.3">
      <c r="A267" s="46" t="s">
        <v>210</v>
      </c>
      <c r="E267" s="32" t="s">
        <v>51</v>
      </c>
      <c r="F267" s="137"/>
      <c r="H267" s="138" t="s">
        <v>214</v>
      </c>
    </row>
    <row r="268" spans="1:8" x14ac:dyDescent="0.3">
      <c r="A268" s="46"/>
      <c r="E268" s="32"/>
      <c r="F268" s="137"/>
      <c r="H268" s="138"/>
    </row>
    <row r="269" spans="1:8" x14ac:dyDescent="0.3">
      <c r="A269" s="46" t="s">
        <v>211</v>
      </c>
      <c r="F269" s="137"/>
      <c r="H269" s="118"/>
    </row>
    <row r="270" spans="1:8" x14ac:dyDescent="0.3">
      <c r="A270" s="46" t="s">
        <v>212</v>
      </c>
      <c r="E270" s="32" t="s">
        <v>51</v>
      </c>
      <c r="F270" s="137"/>
      <c r="H270" s="138" t="s">
        <v>214</v>
      </c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2020-B
Servicer Report
</oddHeader>
  </headerFooter>
  <rowBreaks count="2" manualBreakCount="2">
    <brk id="99" max="16383" man="1"/>
    <brk id="190" max="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70"/>
  <sheetViews>
    <sheetView zoomScale="75" zoomScaleNormal="75" workbookViewId="0">
      <selection activeCell="C17" sqref="C17"/>
    </sheetView>
  </sheetViews>
  <sheetFormatPr defaultColWidth="34.453125" defaultRowHeight="14" x14ac:dyDescent="0.3"/>
  <cols>
    <col min="1" max="1" width="32.453125" style="1" customWidth="1"/>
    <col min="2" max="2" width="20.453125" style="4" customWidth="1"/>
    <col min="3" max="3" width="18.90625" style="4" bestFit="1" customWidth="1"/>
    <col min="4" max="4" width="37.90625" style="4" customWidth="1"/>
    <col min="5" max="5" width="21.453125" style="4" customWidth="1"/>
    <col min="6" max="6" width="23.453125" style="4" customWidth="1"/>
    <col min="7" max="7" width="20.90625" style="4" customWidth="1"/>
    <col min="8" max="8" width="18.08984375" style="4" customWidth="1"/>
    <col min="9" max="9" width="15.089843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44317</v>
      </c>
      <c r="D3" s="8" t="s">
        <v>1</v>
      </c>
      <c r="E3" s="9">
        <v>44362</v>
      </c>
      <c r="F3" s="1"/>
      <c r="G3" s="1"/>
    </row>
    <row r="4" spans="1:31" x14ac:dyDescent="0.3">
      <c r="A4" s="6" t="s">
        <v>2</v>
      </c>
      <c r="B4" s="1"/>
      <c r="C4" s="7">
        <v>44347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44333</v>
      </c>
      <c r="D5" s="8" t="s">
        <v>5</v>
      </c>
      <c r="E5" s="10">
        <v>29</v>
      </c>
      <c r="F5" s="11"/>
      <c r="G5" s="1"/>
    </row>
    <row r="6" spans="1:31" x14ac:dyDescent="0.3">
      <c r="A6" s="6" t="s">
        <v>6</v>
      </c>
      <c r="B6" s="1"/>
      <c r="C6" s="7">
        <v>44362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1526947713.4000001</v>
      </c>
      <c r="D10" s="19">
        <v>1318711904.55</v>
      </c>
      <c r="E10" s="18">
        <v>1279366741.4100001</v>
      </c>
      <c r="F10" s="20">
        <v>0.83785890648559258</v>
      </c>
      <c r="G10" s="21"/>
      <c r="H10" s="22"/>
    </row>
    <row r="11" spans="1:31" x14ac:dyDescent="0.3">
      <c r="A11" s="8" t="s">
        <v>14</v>
      </c>
      <c r="B11" s="8"/>
      <c r="C11" s="18">
        <v>1526947713.4000001</v>
      </c>
      <c r="D11" s="19">
        <v>1318711904.55</v>
      </c>
      <c r="E11" s="18">
        <v>1279366741.4100001</v>
      </c>
      <c r="F11" s="20">
        <v>0.83785890648559258</v>
      </c>
      <c r="G11" s="1"/>
    </row>
    <row r="12" spans="1:31" x14ac:dyDescent="0.3">
      <c r="A12" s="23" t="s">
        <v>15</v>
      </c>
      <c r="B12" s="24">
        <v>1.825E-3</v>
      </c>
      <c r="C12" s="18">
        <v>162400000</v>
      </c>
      <c r="D12" s="19">
        <v>0</v>
      </c>
      <c r="E12" s="18">
        <v>0</v>
      </c>
      <c r="F12" s="20">
        <v>0</v>
      </c>
      <c r="G12" s="21"/>
    </row>
    <row r="13" spans="1:31" x14ac:dyDescent="0.3">
      <c r="A13" s="23" t="s">
        <v>16</v>
      </c>
      <c r="B13" s="24">
        <v>3.3999999999999998E-3</v>
      </c>
      <c r="C13" s="18">
        <v>537600000</v>
      </c>
      <c r="D13" s="19">
        <v>491764191.14999998</v>
      </c>
      <c r="E13" s="18">
        <v>452419028.00999999</v>
      </c>
      <c r="F13" s="20">
        <v>0.84155325150669646</v>
      </c>
      <c r="G13" s="21"/>
    </row>
    <row r="14" spans="1:31" x14ac:dyDescent="0.3">
      <c r="A14" s="23" t="s">
        <v>17</v>
      </c>
      <c r="B14" s="25">
        <v>0</v>
      </c>
      <c r="C14" s="18">
        <v>0</v>
      </c>
      <c r="D14" s="19">
        <v>0</v>
      </c>
      <c r="E14" s="18">
        <v>0</v>
      </c>
      <c r="F14" s="20">
        <v>0</v>
      </c>
      <c r="G14" s="21"/>
    </row>
    <row r="15" spans="1:31" x14ac:dyDescent="0.3">
      <c r="A15" s="23" t="s">
        <v>18</v>
      </c>
      <c r="B15" s="24">
        <v>4.3E-3</v>
      </c>
      <c r="C15" s="18">
        <v>479400000</v>
      </c>
      <c r="D15" s="19">
        <v>479400000</v>
      </c>
      <c r="E15" s="18">
        <v>479400000</v>
      </c>
      <c r="F15" s="20">
        <v>1</v>
      </c>
      <c r="G15" s="1"/>
    </row>
    <row r="16" spans="1:31" x14ac:dyDescent="0.3">
      <c r="A16" s="23" t="s">
        <v>19</v>
      </c>
      <c r="B16" s="24">
        <v>4.8999999999999998E-3</v>
      </c>
      <c r="C16" s="18">
        <v>95600000</v>
      </c>
      <c r="D16" s="19">
        <v>95600000</v>
      </c>
      <c r="E16" s="18">
        <v>95600000</v>
      </c>
      <c r="F16" s="20">
        <v>1</v>
      </c>
      <c r="G16" s="1"/>
    </row>
    <row r="17" spans="1:10" x14ac:dyDescent="0.3">
      <c r="A17" s="23" t="s">
        <v>20</v>
      </c>
      <c r="B17" s="24">
        <v>0</v>
      </c>
      <c r="C17" s="18">
        <v>251947713.40000001</v>
      </c>
      <c r="D17" s="19">
        <v>251947713.40000001</v>
      </c>
      <c r="E17" s="18">
        <v>251947713.40000001</v>
      </c>
      <c r="F17" s="20">
        <v>1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3">
      <c r="A22" s="23" t="s">
        <v>16</v>
      </c>
      <c r="B22" s="18">
        <v>39345163.14000006</v>
      </c>
      <c r="C22" s="18">
        <v>139333.19</v>
      </c>
      <c r="D22" s="20">
        <v>73.186687388392969</v>
      </c>
      <c r="E22" s="20">
        <v>0.25917632068452379</v>
      </c>
      <c r="F22" s="27"/>
      <c r="G22" s="1"/>
    </row>
    <row r="23" spans="1:10" x14ac:dyDescent="0.3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3">
      <c r="A24" s="23" t="s">
        <v>18</v>
      </c>
      <c r="B24" s="18">
        <v>0</v>
      </c>
      <c r="C24" s="18">
        <v>171785</v>
      </c>
      <c r="D24" s="20">
        <v>0</v>
      </c>
      <c r="E24" s="20">
        <v>0.35833333333333334</v>
      </c>
      <c r="F24" s="27"/>
      <c r="G24" s="1"/>
    </row>
    <row r="25" spans="1:10" x14ac:dyDescent="0.3">
      <c r="A25" s="23" t="s">
        <v>19</v>
      </c>
      <c r="B25" s="18">
        <v>0</v>
      </c>
      <c r="C25" s="18">
        <v>39036.67</v>
      </c>
      <c r="D25" s="20">
        <v>0</v>
      </c>
      <c r="E25" s="20">
        <v>0.40833336820083682</v>
      </c>
      <c r="F25" s="27"/>
      <c r="G25" s="1"/>
    </row>
    <row r="26" spans="1:10" x14ac:dyDescent="0.3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3">
      <c r="A27" s="8" t="s">
        <v>14</v>
      </c>
      <c r="B27" s="18">
        <v>39345163.14000006</v>
      </c>
      <c r="C27" s="18">
        <v>350154.86</v>
      </c>
      <c r="D27" s="29"/>
      <c r="E27" s="30"/>
      <c r="F27" s="31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1"/>
      <c r="E32" s="1"/>
      <c r="F32" s="1"/>
      <c r="H32" s="35">
        <v>16329255.609999999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7883888.1500000004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24213143.759999998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684737.36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1115898.78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1800636.1400000001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26201007.199999999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21846.63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1128067.06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632299.12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53996999.909999996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2488989</v>
      </c>
      <c r="F56" s="56"/>
      <c r="G56" s="57"/>
      <c r="H56" s="58">
        <v>109</v>
      </c>
      <c r="I56" s="59"/>
    </row>
    <row r="57" spans="1:10" x14ac:dyDescent="0.3">
      <c r="A57" s="46" t="s">
        <v>52</v>
      </c>
      <c r="E57" s="56">
        <v>114860</v>
      </c>
      <c r="F57" s="56"/>
      <c r="G57" s="57"/>
      <c r="H57" s="58">
        <v>4</v>
      </c>
      <c r="I57" s="59"/>
    </row>
    <row r="58" spans="1:10" x14ac:dyDescent="0.3">
      <c r="A58" s="46" t="s">
        <v>53</v>
      </c>
      <c r="B58" s="1"/>
      <c r="C58" s="1"/>
      <c r="D58" s="1"/>
      <c r="E58" s="56">
        <v>388268</v>
      </c>
      <c r="F58" s="57"/>
      <c r="G58" s="57"/>
      <c r="H58" s="58">
        <v>17</v>
      </c>
    </row>
    <row r="59" spans="1:10" x14ac:dyDescent="0.3">
      <c r="A59" s="46" t="s">
        <v>54</v>
      </c>
      <c r="B59" s="1"/>
      <c r="C59" s="1"/>
      <c r="D59" s="1"/>
      <c r="E59" s="56">
        <v>0</v>
      </c>
      <c r="F59" s="57"/>
      <c r="G59" s="57"/>
      <c r="H59" s="58">
        <v>0</v>
      </c>
    </row>
    <row r="60" spans="1:10" x14ac:dyDescent="0.3">
      <c r="A60" s="46" t="s">
        <v>55</v>
      </c>
      <c r="B60" s="1"/>
      <c r="C60" s="1"/>
      <c r="D60" s="1"/>
      <c r="E60" s="56">
        <v>0</v>
      </c>
      <c r="F60" s="57"/>
      <c r="G60" s="57"/>
      <c r="H60" s="58">
        <v>0</v>
      </c>
    </row>
    <row r="61" spans="1:10" x14ac:dyDescent="0.3">
      <c r="A61" s="46" t="s">
        <v>56</v>
      </c>
      <c r="B61" s="1"/>
      <c r="C61" s="1"/>
      <c r="D61" s="1"/>
      <c r="E61" s="56"/>
      <c r="F61" s="56">
        <v>1108244.3400000001</v>
      </c>
      <c r="G61" s="57"/>
      <c r="H61" s="58">
        <v>53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75125.710000000006</v>
      </c>
      <c r="H62" s="58">
        <v>3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19878115.620000001</v>
      </c>
      <c r="H63" s="58">
        <v>963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3637783.43</v>
      </c>
      <c r="H64" s="58">
        <v>160</v>
      </c>
    </row>
    <row r="65" spans="1:10" x14ac:dyDescent="0.3">
      <c r="A65" s="34" t="s">
        <v>60</v>
      </c>
      <c r="B65" s="1"/>
      <c r="C65" s="1"/>
      <c r="D65" s="1"/>
      <c r="E65" s="62">
        <v>2992117</v>
      </c>
      <c r="F65" s="62">
        <v>1108244.3400000001</v>
      </c>
      <c r="G65" s="63">
        <v>23591024.760000002</v>
      </c>
      <c r="H65" s="64">
        <v>1309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70670</v>
      </c>
      <c r="E71" s="70">
        <v>1591978591</v>
      </c>
      <c r="F71" s="71">
        <v>7.0000000000000007E-2</v>
      </c>
      <c r="G71" s="70">
        <v>1318711904.55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-21724703.32</v>
      </c>
      <c r="F72" s="74"/>
      <c r="G72" s="35">
        <v>-17215570.440000057</v>
      </c>
      <c r="H72" s="42"/>
      <c r="I72" s="59"/>
    </row>
    <row r="73" spans="1:10" x14ac:dyDescent="0.3">
      <c r="A73" s="46" t="s">
        <v>68</v>
      </c>
      <c r="B73" s="1"/>
      <c r="C73" s="1"/>
      <c r="D73" s="75">
        <v>-74</v>
      </c>
      <c r="E73" s="73">
        <v>-1631964.43</v>
      </c>
      <c r="F73" s="74"/>
      <c r="G73" s="35">
        <v>-1341836.5900000001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-11</v>
      </c>
      <c r="E75" s="73">
        <v>-310296.53000000003</v>
      </c>
      <c r="F75" s="74"/>
      <c r="G75" s="35">
        <v>-238719.59</v>
      </c>
      <c r="H75" s="42"/>
      <c r="I75" s="59"/>
    </row>
    <row r="76" spans="1:10" x14ac:dyDescent="0.3">
      <c r="A76" s="46" t="s">
        <v>71</v>
      </c>
      <c r="B76" s="1"/>
      <c r="C76" s="1"/>
      <c r="D76" s="75">
        <v>-1204</v>
      </c>
      <c r="E76" s="73">
        <v>-24968186.32</v>
      </c>
      <c r="F76" s="76"/>
      <c r="G76" s="35">
        <v>-20549036.52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69381</v>
      </c>
      <c r="E77" s="79">
        <v>1543343440.4000001</v>
      </c>
      <c r="F77" s="80"/>
      <c r="G77" s="79">
        <v>1279366741.4100001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377822825.89999998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901543915.50999999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1279366741.4099998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53996999.909999996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53996999.909999996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540411.04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1393281.32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1098926.5900000001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1098926.5900000001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3032618.95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139333.19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139333.19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171785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171785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39036.67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39036.67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350154.86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350154.86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50614226.099999994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39345163.14000006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39345163.14000006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11269062.960000001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7634738.5700000003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7634738.5700000003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7634738.5700000003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7634738.5700000003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11269062.959999993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18903801.529999994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11269062.959999993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7634738.5700000003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16.78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1.1270162002524331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0.62230282459319675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1742869.82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1341836.5900000001</v>
      </c>
      <c r="H199" s="106">
        <v>74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401033.23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1318711904.55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3.0410981247405163E-4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3.5299479999999998E-4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1.6736179999999999E-4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-1.317964E-4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-7.800590613203114E-4</v>
      </c>
      <c r="H208" s="76">
        <v>-1191109.3999999999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2.8532015272008486E-3</v>
      </c>
      <c r="G211" s="101">
        <v>3762550.82</v>
      </c>
      <c r="H211" s="112">
        <v>195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4.9704935379625038E-4</v>
      </c>
      <c r="G212" s="101">
        <v>655464.9</v>
      </c>
      <c r="H212" s="112">
        <v>35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1.1844137408716168E-4</v>
      </c>
      <c r="G213" s="113">
        <v>156190.04999999999</v>
      </c>
      <c r="H213" s="114">
        <v>9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1.7812192275624819E-5</v>
      </c>
      <c r="G214" s="115">
        <v>23489.15</v>
      </c>
      <c r="H214" s="116">
        <v>2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3.4686922550842608E-3</v>
      </c>
      <c r="G215" s="98">
        <v>4597694.92</v>
      </c>
      <c r="H215" s="117">
        <v>241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6.3330292015903683E-4</v>
      </c>
      <c r="H218" s="121">
        <v>6.5091269279750959E-4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4.8357270000000001E-4</v>
      </c>
      <c r="H219" s="120">
        <v>5.1707749999999996E-4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5.6944039999999997E-4</v>
      </c>
      <c r="H220" s="120">
        <v>6.2327729999999998E-4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8.817753E-4</v>
      </c>
      <c r="H221" s="120">
        <v>9.3636830000000002E-4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1018813.37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7.7258221942544912E-4</v>
      </c>
      <c r="H224" s="120"/>
    </row>
    <row r="225" spans="1:9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3">
      <c r="A226" s="123" t="s">
        <v>180</v>
      </c>
      <c r="B226" s="1"/>
      <c r="C226" s="2"/>
      <c r="D226" s="3"/>
      <c r="E226" s="1"/>
      <c r="F226" s="1"/>
      <c r="G226" s="125" t="s">
        <v>213</v>
      </c>
      <c r="H226" s="120"/>
    </row>
    <row r="227" spans="1:9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3">
      <c r="A229" s="15" t="s">
        <v>182</v>
      </c>
      <c r="B229" s="1"/>
      <c r="C229" s="2"/>
      <c r="D229" s="3"/>
      <c r="E229" s="21"/>
      <c r="F229" s="1"/>
      <c r="G229" s="101">
        <v>2488989</v>
      </c>
      <c r="H229" s="126">
        <v>109</v>
      </c>
    </row>
    <row r="230" spans="1:9" x14ac:dyDescent="0.3">
      <c r="A230" s="15" t="s">
        <v>183</v>
      </c>
      <c r="B230" s="1"/>
      <c r="C230" s="2"/>
      <c r="D230" s="3"/>
      <c r="E230" s="21"/>
      <c r="F230" s="1"/>
      <c r="G230" s="115">
        <v>1864904.11</v>
      </c>
      <c r="H230" s="126">
        <v>109</v>
      </c>
    </row>
    <row r="231" spans="1:9" x14ac:dyDescent="0.3">
      <c r="A231" s="15" t="s">
        <v>184</v>
      </c>
      <c r="B231" s="1"/>
      <c r="C231" s="2"/>
      <c r="D231" s="3"/>
      <c r="E231" s="21"/>
      <c r="F231" s="1"/>
      <c r="G231" s="94">
        <v>624084.8899999999</v>
      </c>
      <c r="H231" s="62"/>
    </row>
    <row r="232" spans="1:9" x14ac:dyDescent="0.3">
      <c r="A232" s="15"/>
      <c r="B232" s="1"/>
      <c r="C232" s="2"/>
      <c r="D232" s="3"/>
      <c r="E232" s="1"/>
      <c r="F232" s="1"/>
      <c r="G232" s="127"/>
    </row>
    <row r="233" spans="1:9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3">
      <c r="A234" s="15" t="s">
        <v>186</v>
      </c>
      <c r="B234" s="1"/>
      <c r="C234" s="2"/>
      <c r="D234" s="3"/>
      <c r="E234" s="21"/>
      <c r="F234" s="1"/>
      <c r="G234" s="76">
        <v>12212064.24</v>
      </c>
      <c r="H234" s="128">
        <v>611</v>
      </c>
      <c r="I234" s="37" t="s">
        <v>51</v>
      </c>
    </row>
    <row r="235" spans="1:9" x14ac:dyDescent="0.3">
      <c r="A235" s="15" t="s">
        <v>187</v>
      </c>
      <c r="B235" s="1"/>
      <c r="C235" s="2"/>
      <c r="D235" s="3"/>
      <c r="E235" s="21"/>
      <c r="F235" s="21"/>
      <c r="G235" s="76">
        <v>10766574.029999999</v>
      </c>
      <c r="H235" s="69">
        <v>611</v>
      </c>
      <c r="I235" s="37" t="s">
        <v>51</v>
      </c>
    </row>
    <row r="236" spans="1:9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1445490.2100000009</v>
      </c>
    </row>
    <row r="237" spans="1:9" ht="14.5" thickTop="1" x14ac:dyDescent="0.3">
      <c r="A237" s="15"/>
      <c r="B237" s="1"/>
      <c r="C237" s="2"/>
      <c r="D237" s="3"/>
      <c r="E237" s="21"/>
      <c r="F237" s="1"/>
      <c r="G237" s="97"/>
    </row>
    <row r="238" spans="1:9" x14ac:dyDescent="0.3">
      <c r="A238" s="15" t="s">
        <v>189</v>
      </c>
      <c r="B238" s="1"/>
      <c r="C238" s="2"/>
      <c r="D238" s="3"/>
      <c r="E238" s="21"/>
      <c r="F238" s="1"/>
      <c r="G238" s="130">
        <v>765239.11</v>
      </c>
      <c r="H238" s="1"/>
    </row>
    <row r="239" spans="1:9" x14ac:dyDescent="0.3">
      <c r="A239" s="15" t="s">
        <v>190</v>
      </c>
      <c r="B239" s="1"/>
      <c r="C239" s="2"/>
      <c r="D239" s="3"/>
      <c r="E239" s="1"/>
      <c r="F239" s="1"/>
      <c r="G239" s="131">
        <v>28</v>
      </c>
      <c r="H239" s="1"/>
    </row>
    <row r="240" spans="1:9" x14ac:dyDescent="0.3">
      <c r="A240" s="15"/>
      <c r="B240" s="1"/>
      <c r="C240" s="2"/>
      <c r="D240" s="3"/>
      <c r="E240" s="1"/>
      <c r="F240" s="1"/>
      <c r="G240" s="1"/>
      <c r="H240" s="1"/>
    </row>
    <row r="241" spans="1:10" x14ac:dyDescent="0.3">
      <c r="A241" s="15" t="s">
        <v>191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3">
      <c r="A242" s="15"/>
      <c r="B242" s="1"/>
      <c r="C242" s="2"/>
      <c r="D242" s="3"/>
      <c r="E242" s="1"/>
      <c r="F242" s="1"/>
      <c r="G242" s="1"/>
      <c r="H242" s="1"/>
    </row>
    <row r="243" spans="1:10" x14ac:dyDescent="0.3">
      <c r="A243" s="15" t="s">
        <v>192</v>
      </c>
      <c r="B243" s="1"/>
      <c r="C243" s="2"/>
      <c r="D243" s="3"/>
      <c r="E243" s="1"/>
      <c r="F243" s="1"/>
      <c r="G243" s="1"/>
      <c r="H243" s="76">
        <v>1630793.99</v>
      </c>
      <c r="I243" s="132"/>
      <c r="J243" s="59"/>
    </row>
    <row r="244" spans="1:10" x14ac:dyDescent="0.3">
      <c r="A244" s="15" t="s">
        <v>193</v>
      </c>
      <c r="B244" s="1"/>
      <c r="C244" s="2"/>
      <c r="D244" s="3"/>
      <c r="E244" s="1"/>
      <c r="F244" s="1"/>
      <c r="G244" s="1"/>
      <c r="H244" s="94">
        <v>1393281.32</v>
      </c>
      <c r="I244" s="37"/>
      <c r="J244" s="59"/>
    </row>
    <row r="245" spans="1:10" x14ac:dyDescent="0.3">
      <c r="A245" s="15" t="s">
        <v>194</v>
      </c>
      <c r="B245" s="1"/>
      <c r="C245" s="2"/>
      <c r="D245" s="3"/>
      <c r="E245" s="1"/>
      <c r="F245" s="1"/>
      <c r="G245" s="1"/>
      <c r="H245" s="93">
        <v>1115898.78</v>
      </c>
      <c r="J245" s="59"/>
    </row>
    <row r="246" spans="1:10" ht="14.5" thickBot="1" x14ac:dyDescent="0.35">
      <c r="A246" s="15" t="s">
        <v>195</v>
      </c>
      <c r="B246" s="1"/>
      <c r="C246" s="2"/>
      <c r="D246" s="3"/>
      <c r="E246" s="1"/>
      <c r="F246" s="1"/>
      <c r="G246" s="1"/>
      <c r="H246" s="129">
        <v>1353411.45</v>
      </c>
      <c r="I246" s="97"/>
      <c r="J246" s="59"/>
    </row>
    <row r="247" spans="1:10" ht="14.5" thickTop="1" x14ac:dyDescent="0.3">
      <c r="A247" s="15"/>
      <c r="B247" s="1"/>
      <c r="C247" s="2"/>
      <c r="D247" s="3"/>
      <c r="E247" s="1"/>
      <c r="F247" s="1"/>
      <c r="G247" s="1"/>
      <c r="H247" s="1"/>
      <c r="I247" s="133"/>
      <c r="J247" s="59"/>
    </row>
    <row r="248" spans="1:10" x14ac:dyDescent="0.3">
      <c r="A248" s="15" t="s">
        <v>196</v>
      </c>
      <c r="B248" s="1"/>
      <c r="C248" s="2"/>
      <c r="D248" s="3"/>
      <c r="E248" s="1"/>
      <c r="F248" s="1"/>
      <c r="G248" s="1"/>
      <c r="H248" s="76">
        <v>1504689.31</v>
      </c>
      <c r="I248" s="134"/>
      <c r="J248" s="59"/>
    </row>
    <row r="249" spans="1:10" x14ac:dyDescent="0.3">
      <c r="A249" s="15" t="s">
        <v>197</v>
      </c>
      <c r="B249" s="1"/>
      <c r="C249" s="2"/>
      <c r="D249" s="3"/>
      <c r="E249" s="1"/>
      <c r="F249" s="1"/>
      <c r="G249" s="1"/>
      <c r="H249" s="94">
        <v>540411.04</v>
      </c>
      <c r="I249" s="135"/>
      <c r="J249" s="59"/>
    </row>
    <row r="250" spans="1:10" x14ac:dyDescent="0.3">
      <c r="A250" s="15" t="s">
        <v>198</v>
      </c>
      <c r="B250" s="1"/>
      <c r="C250" s="2"/>
      <c r="D250" s="3"/>
      <c r="E250" s="1"/>
      <c r="F250" s="1"/>
      <c r="G250" s="1"/>
      <c r="H250" s="94">
        <v>684737.36</v>
      </c>
      <c r="I250" s="134"/>
      <c r="J250" s="59"/>
    </row>
    <row r="251" spans="1:10" ht="14.5" thickBot="1" x14ac:dyDescent="0.35">
      <c r="A251" s="15" t="s">
        <v>199</v>
      </c>
      <c r="B251" s="1"/>
      <c r="C251" s="2"/>
      <c r="D251" s="3"/>
      <c r="E251" s="1"/>
      <c r="F251" s="1"/>
      <c r="G251" s="1"/>
      <c r="H251" s="129">
        <v>1649015.63</v>
      </c>
      <c r="I251" s="136"/>
      <c r="J251" s="59"/>
    </row>
    <row r="252" spans="1:10" ht="14.5" thickTop="1" x14ac:dyDescent="0.3">
      <c r="A252" s="15"/>
    </row>
    <row r="253" spans="1:10" x14ac:dyDescent="0.3">
      <c r="A253" s="118" t="s">
        <v>200</v>
      </c>
      <c r="F253" s="137"/>
      <c r="I253" s="37"/>
    </row>
    <row r="254" spans="1:10" x14ac:dyDescent="0.3">
      <c r="A254" s="118"/>
      <c r="F254" s="137"/>
    </row>
    <row r="255" spans="1:10" x14ac:dyDescent="0.3">
      <c r="A255" s="46" t="s">
        <v>201</v>
      </c>
      <c r="F255" s="137"/>
    </row>
    <row r="256" spans="1:10" x14ac:dyDescent="0.3">
      <c r="A256" s="46" t="s">
        <v>202</v>
      </c>
      <c r="F256" s="137"/>
    </row>
    <row r="257" spans="1:8" x14ac:dyDescent="0.3">
      <c r="A257" s="46" t="s">
        <v>203</v>
      </c>
      <c r="E257" s="32"/>
      <c r="F257" s="137"/>
    </row>
    <row r="258" spans="1:8" x14ac:dyDescent="0.3">
      <c r="A258" s="46" t="s">
        <v>204</v>
      </c>
      <c r="E258" s="32" t="s">
        <v>51</v>
      </c>
      <c r="F258" s="137"/>
      <c r="H258" s="138" t="s">
        <v>214</v>
      </c>
    </row>
    <row r="259" spans="1:8" x14ac:dyDescent="0.3">
      <c r="A259" s="46"/>
      <c r="F259" s="137"/>
      <c r="H259" s="118"/>
    </row>
    <row r="260" spans="1:8" x14ac:dyDescent="0.3">
      <c r="A260" s="46" t="s">
        <v>215</v>
      </c>
      <c r="F260" s="137"/>
      <c r="H260" s="118"/>
    </row>
    <row r="261" spans="1:8" x14ac:dyDescent="0.3">
      <c r="A261" s="46" t="s">
        <v>216</v>
      </c>
      <c r="E261" s="32" t="s">
        <v>51</v>
      </c>
      <c r="F261" s="137"/>
      <c r="H261" s="138" t="s">
        <v>214</v>
      </c>
    </row>
    <row r="262" spans="1:8" x14ac:dyDescent="0.3">
      <c r="A262" s="46"/>
      <c r="F262" s="137"/>
      <c r="H262" s="118"/>
    </row>
    <row r="263" spans="1:8" x14ac:dyDescent="0.3">
      <c r="A263" s="46" t="s">
        <v>207</v>
      </c>
      <c r="F263" s="137"/>
      <c r="H263" s="118"/>
    </row>
    <row r="264" spans="1:8" x14ac:dyDescent="0.3">
      <c r="A264" s="46" t="s">
        <v>208</v>
      </c>
      <c r="E264" s="32" t="s">
        <v>51</v>
      </c>
      <c r="F264" s="137"/>
      <c r="H264" s="138" t="s">
        <v>214</v>
      </c>
    </row>
    <row r="265" spans="1:8" x14ac:dyDescent="0.3">
      <c r="A265" s="46"/>
      <c r="E265" s="32"/>
      <c r="F265" s="137"/>
      <c r="H265" s="138"/>
    </row>
    <row r="266" spans="1:8" x14ac:dyDescent="0.3">
      <c r="A266" s="46" t="s">
        <v>209</v>
      </c>
      <c r="E266" s="32"/>
      <c r="F266" s="137"/>
      <c r="H266" s="138"/>
    </row>
    <row r="267" spans="1:8" x14ac:dyDescent="0.3">
      <c r="A267" s="46" t="s">
        <v>210</v>
      </c>
      <c r="E267" s="32" t="s">
        <v>51</v>
      </c>
      <c r="F267" s="137"/>
      <c r="H267" s="138" t="s">
        <v>214</v>
      </c>
    </row>
    <row r="268" spans="1:8" x14ac:dyDescent="0.3">
      <c r="A268" s="46"/>
      <c r="E268" s="32"/>
      <c r="F268" s="137"/>
      <c r="H268" s="138"/>
    </row>
    <row r="269" spans="1:8" x14ac:dyDescent="0.3">
      <c r="A269" s="46" t="s">
        <v>211</v>
      </c>
      <c r="F269" s="137"/>
      <c r="H269" s="118"/>
    </row>
    <row r="270" spans="1:8" x14ac:dyDescent="0.3">
      <c r="A270" s="46" t="s">
        <v>212</v>
      </c>
      <c r="E270" s="32" t="s">
        <v>51</v>
      </c>
      <c r="F270" s="137"/>
      <c r="H270" s="138" t="s">
        <v>214</v>
      </c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2020-B
Servicer Report
</oddHeader>
  </headerFooter>
  <rowBreaks count="2" manualBreakCount="2">
    <brk id="99" max="16383" man="1"/>
    <brk id="190" max="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70"/>
  <sheetViews>
    <sheetView zoomScale="75" zoomScaleNormal="75" workbookViewId="0">
      <selection activeCell="C26" sqref="C26"/>
    </sheetView>
  </sheetViews>
  <sheetFormatPr defaultColWidth="34.453125" defaultRowHeight="14" x14ac:dyDescent="0.3"/>
  <cols>
    <col min="1" max="1" width="32.453125" style="1" customWidth="1"/>
    <col min="2" max="2" width="20.453125" style="4" customWidth="1"/>
    <col min="3" max="3" width="18.90625" style="4" bestFit="1" customWidth="1"/>
    <col min="4" max="4" width="37.90625" style="4" customWidth="1"/>
    <col min="5" max="5" width="21.453125" style="4" customWidth="1"/>
    <col min="6" max="6" width="23.453125" style="4" customWidth="1"/>
    <col min="7" max="7" width="20.90625" style="4" customWidth="1"/>
    <col min="8" max="8" width="18.08984375" style="4" customWidth="1"/>
    <col min="9" max="9" width="15.089843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44287</v>
      </c>
      <c r="D3" s="8" t="s">
        <v>1</v>
      </c>
      <c r="E3" s="9">
        <v>44333</v>
      </c>
      <c r="F3" s="1"/>
      <c r="G3" s="1"/>
    </row>
    <row r="4" spans="1:31" x14ac:dyDescent="0.3">
      <c r="A4" s="6" t="s">
        <v>2</v>
      </c>
      <c r="B4" s="1"/>
      <c r="C4" s="7">
        <v>44316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44301</v>
      </c>
      <c r="D5" s="8" t="s">
        <v>5</v>
      </c>
      <c r="E5" s="10">
        <v>32</v>
      </c>
      <c r="F5" s="11"/>
      <c r="G5" s="1"/>
    </row>
    <row r="6" spans="1:31" x14ac:dyDescent="0.3">
      <c r="A6" s="6" t="s">
        <v>6</v>
      </c>
      <c r="B6" s="1"/>
      <c r="C6" s="7">
        <v>44333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1526947713.4000001</v>
      </c>
      <c r="D10" s="19">
        <v>1351516954.02</v>
      </c>
      <c r="E10" s="18">
        <v>1318711904.55</v>
      </c>
      <c r="F10" s="20">
        <v>0.8636261038786136</v>
      </c>
      <c r="G10" s="21"/>
      <c r="H10" s="22"/>
    </row>
    <row r="11" spans="1:31" x14ac:dyDescent="0.3">
      <c r="A11" s="8" t="s">
        <v>14</v>
      </c>
      <c r="B11" s="8"/>
      <c r="C11" s="18">
        <v>1526947713.4000001</v>
      </c>
      <c r="D11" s="19">
        <v>1351516954.02</v>
      </c>
      <c r="E11" s="18">
        <v>1318711904.55</v>
      </c>
      <c r="F11" s="20">
        <v>0.8636261038786136</v>
      </c>
      <c r="G11" s="1"/>
    </row>
    <row r="12" spans="1:31" x14ac:dyDescent="0.3">
      <c r="A12" s="23" t="s">
        <v>15</v>
      </c>
      <c r="B12" s="24">
        <v>1.825E-3</v>
      </c>
      <c r="C12" s="18">
        <v>162400000</v>
      </c>
      <c r="D12" s="19">
        <v>0</v>
      </c>
      <c r="E12" s="18">
        <v>0</v>
      </c>
      <c r="F12" s="20">
        <v>0</v>
      </c>
      <c r="G12" s="21"/>
    </row>
    <row r="13" spans="1:31" x14ac:dyDescent="0.3">
      <c r="A13" s="23" t="s">
        <v>16</v>
      </c>
      <c r="B13" s="24">
        <v>3.3999999999999998E-3</v>
      </c>
      <c r="C13" s="18">
        <v>537600000</v>
      </c>
      <c r="D13" s="19">
        <v>524569240.62</v>
      </c>
      <c r="E13" s="18">
        <v>491764191.14999998</v>
      </c>
      <c r="F13" s="20">
        <v>0.9147399388950892</v>
      </c>
      <c r="G13" s="21"/>
    </row>
    <row r="14" spans="1:31" x14ac:dyDescent="0.3">
      <c r="A14" s="23" t="s">
        <v>17</v>
      </c>
      <c r="B14" s="25">
        <v>0</v>
      </c>
      <c r="C14" s="18">
        <v>0</v>
      </c>
      <c r="D14" s="19">
        <v>0</v>
      </c>
      <c r="E14" s="18">
        <v>0</v>
      </c>
      <c r="F14" s="20">
        <v>0</v>
      </c>
      <c r="G14" s="21"/>
    </row>
    <row r="15" spans="1:31" x14ac:dyDescent="0.3">
      <c r="A15" s="23" t="s">
        <v>18</v>
      </c>
      <c r="B15" s="24">
        <v>4.3E-3</v>
      </c>
      <c r="C15" s="18">
        <v>479400000</v>
      </c>
      <c r="D15" s="19">
        <v>479400000</v>
      </c>
      <c r="E15" s="18">
        <v>479400000</v>
      </c>
      <c r="F15" s="20">
        <v>1</v>
      </c>
      <c r="G15" s="1"/>
    </row>
    <row r="16" spans="1:31" x14ac:dyDescent="0.3">
      <c r="A16" s="23" t="s">
        <v>19</v>
      </c>
      <c r="B16" s="24">
        <v>4.8999999999999998E-3</v>
      </c>
      <c r="C16" s="18">
        <v>95600000</v>
      </c>
      <c r="D16" s="19">
        <v>95600000</v>
      </c>
      <c r="E16" s="18">
        <v>95600000</v>
      </c>
      <c r="F16" s="20">
        <v>1</v>
      </c>
      <c r="G16" s="1"/>
    </row>
    <row r="17" spans="1:10" x14ac:dyDescent="0.3">
      <c r="A17" s="23" t="s">
        <v>20</v>
      </c>
      <c r="B17" s="24">
        <v>0</v>
      </c>
      <c r="C17" s="18">
        <v>251947713.40000001</v>
      </c>
      <c r="D17" s="19">
        <v>251947713.40000001</v>
      </c>
      <c r="E17" s="18">
        <v>251947713.40000001</v>
      </c>
      <c r="F17" s="20">
        <v>1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3">
      <c r="A22" s="23" t="s">
        <v>16</v>
      </c>
      <c r="B22" s="18">
        <v>32805049.470000055</v>
      </c>
      <c r="C22" s="18">
        <v>148627.95000000001</v>
      </c>
      <c r="D22" s="20">
        <v>61.021297377232244</v>
      </c>
      <c r="E22" s="20">
        <v>0.27646568080357142</v>
      </c>
      <c r="F22" s="27"/>
      <c r="G22" s="1"/>
    </row>
    <row r="23" spans="1:10" x14ac:dyDescent="0.3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3">
      <c r="A24" s="23" t="s">
        <v>18</v>
      </c>
      <c r="B24" s="18">
        <v>0</v>
      </c>
      <c r="C24" s="18">
        <v>171785</v>
      </c>
      <c r="D24" s="20">
        <v>0</v>
      </c>
      <c r="E24" s="20">
        <v>0.35833333333333334</v>
      </c>
      <c r="F24" s="27"/>
      <c r="G24" s="1"/>
    </row>
    <row r="25" spans="1:10" x14ac:dyDescent="0.3">
      <c r="A25" s="23" t="s">
        <v>19</v>
      </c>
      <c r="B25" s="18">
        <v>0</v>
      </c>
      <c r="C25" s="18">
        <v>39036.67</v>
      </c>
      <c r="D25" s="20">
        <v>0</v>
      </c>
      <c r="E25" s="20">
        <v>0.40833336820083682</v>
      </c>
      <c r="F25" s="27"/>
      <c r="G25" s="1"/>
    </row>
    <row r="26" spans="1:10" x14ac:dyDescent="0.3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3">
      <c r="A27" s="8" t="s">
        <v>14</v>
      </c>
      <c r="B27" s="18">
        <v>32805049.470000055</v>
      </c>
      <c r="C27" s="18">
        <v>359449.62</v>
      </c>
      <c r="D27" s="29"/>
      <c r="E27" s="30"/>
      <c r="F27" s="31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1"/>
      <c r="E32" s="1"/>
      <c r="F32" s="1"/>
      <c r="H32" s="35">
        <v>17194852.02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8117375.2199999997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25312227.239999998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623912.4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1073351.2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1697263.6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17861112.310000002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10296.6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1465867.5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606794.44999999995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46953561.700000003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2955384.66</v>
      </c>
      <c r="F56" s="56"/>
      <c r="G56" s="57"/>
      <c r="H56" s="58">
        <v>141</v>
      </c>
      <c r="I56" s="59"/>
    </row>
    <row r="57" spans="1:10" x14ac:dyDescent="0.3">
      <c r="A57" s="46" t="s">
        <v>52</v>
      </c>
      <c r="E57" s="56">
        <v>195051</v>
      </c>
      <c r="F57" s="56"/>
      <c r="G57" s="57"/>
      <c r="H57" s="58">
        <v>8</v>
      </c>
      <c r="I57" s="59"/>
    </row>
    <row r="58" spans="1:10" x14ac:dyDescent="0.3">
      <c r="A58" s="46" t="s">
        <v>53</v>
      </c>
      <c r="B58" s="1"/>
      <c r="C58" s="1"/>
      <c r="D58" s="1"/>
      <c r="E58" s="56">
        <v>786397</v>
      </c>
      <c r="F58" s="57"/>
      <c r="G58" s="57"/>
      <c r="H58" s="58">
        <v>34</v>
      </c>
    </row>
    <row r="59" spans="1:10" x14ac:dyDescent="0.3">
      <c r="A59" s="46" t="s">
        <v>54</v>
      </c>
      <c r="B59" s="1"/>
      <c r="C59" s="1"/>
      <c r="D59" s="1"/>
      <c r="E59" s="56">
        <v>0</v>
      </c>
      <c r="F59" s="57"/>
      <c r="G59" s="57"/>
      <c r="H59" s="58">
        <v>0</v>
      </c>
    </row>
    <row r="60" spans="1:10" x14ac:dyDescent="0.3">
      <c r="A60" s="46" t="s">
        <v>55</v>
      </c>
      <c r="B60" s="1"/>
      <c r="C60" s="1"/>
      <c r="D60" s="1"/>
      <c r="E60" s="56">
        <v>0</v>
      </c>
      <c r="F60" s="57"/>
      <c r="G60" s="57"/>
      <c r="H60" s="58">
        <v>0</v>
      </c>
    </row>
    <row r="61" spans="1:10" x14ac:dyDescent="0.3">
      <c r="A61" s="46" t="s">
        <v>56</v>
      </c>
      <c r="B61" s="1"/>
      <c r="C61" s="1"/>
      <c r="D61" s="1"/>
      <c r="E61" s="56"/>
      <c r="F61" s="56">
        <v>1436337.54</v>
      </c>
      <c r="G61" s="57"/>
      <c r="H61" s="58">
        <v>73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41537.64</v>
      </c>
      <c r="H62" s="58">
        <v>2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11614188.210000001</v>
      </c>
      <c r="H63" s="58">
        <v>552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2622993.7200000002</v>
      </c>
      <c r="H64" s="58">
        <v>115</v>
      </c>
    </row>
    <row r="65" spans="1:10" x14ac:dyDescent="0.3">
      <c r="A65" s="34" t="s">
        <v>60</v>
      </c>
      <c r="B65" s="1"/>
      <c r="C65" s="1"/>
      <c r="D65" s="1"/>
      <c r="E65" s="62">
        <v>3936832.66</v>
      </c>
      <c r="F65" s="62">
        <v>1436337.54</v>
      </c>
      <c r="G65" s="63">
        <v>14278719.570000002</v>
      </c>
      <c r="H65" s="64">
        <v>925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71556</v>
      </c>
      <c r="E71" s="70">
        <v>1632611660.98</v>
      </c>
      <c r="F71" s="71">
        <v>7.0000000000000007E-2</v>
      </c>
      <c r="G71" s="70">
        <v>1351516954.02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-22099558.460000001</v>
      </c>
      <c r="F72" s="74"/>
      <c r="G72" s="35">
        <v>-17429384.190000057</v>
      </c>
      <c r="H72" s="42"/>
      <c r="I72" s="59"/>
    </row>
    <row r="73" spans="1:10" x14ac:dyDescent="0.3">
      <c r="A73" s="46" t="s">
        <v>68</v>
      </c>
      <c r="B73" s="1"/>
      <c r="C73" s="1"/>
      <c r="D73" s="75">
        <v>-109</v>
      </c>
      <c r="E73" s="73">
        <v>-2361652.36</v>
      </c>
      <c r="F73" s="74"/>
      <c r="G73" s="35">
        <v>-1984227.65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-15</v>
      </c>
      <c r="E75" s="73">
        <v>-344209.68</v>
      </c>
      <c r="F75" s="74"/>
      <c r="G75" s="35">
        <v>-266455.77</v>
      </c>
      <c r="H75" s="42"/>
      <c r="I75" s="59"/>
    </row>
    <row r="76" spans="1:10" x14ac:dyDescent="0.3">
      <c r="A76" s="46" t="s">
        <v>71</v>
      </c>
      <c r="B76" s="1"/>
      <c r="C76" s="1"/>
      <c r="D76" s="75">
        <v>-762</v>
      </c>
      <c r="E76" s="73">
        <v>-15827649.48</v>
      </c>
      <c r="F76" s="76"/>
      <c r="G76" s="35">
        <v>-13124981.859999999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70670</v>
      </c>
      <c r="E77" s="79">
        <v>1591978591</v>
      </c>
      <c r="F77" s="80"/>
      <c r="G77" s="79">
        <v>1318711904.55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406022244.35000002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912689660.20000005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1318711904.5500002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46953561.700000003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46953561.700000003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560396.23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1750831.76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1126264.1299999999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1126264.1299999999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3437492.12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148627.95000000001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148627.95000000001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171785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171785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39036.67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39036.67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359449.62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359449.62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43156619.960000001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32805049.470000055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32805049.470000055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10351570.49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7634738.5700000003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7634738.5700000003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7634738.5700000003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7634738.5700000003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10351570.490000002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17986309.060000002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10351570.490000002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7634738.5700000003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17.690000000000001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0.86929315130957485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0.55921365263579215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2461306.06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1984227.65</v>
      </c>
      <c r="H199" s="106">
        <v>109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477078.41000000015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1351516954.02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3.529947653123856E-4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1.6736179999999999E-4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-1.317964E-4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-5.0597199999999997E-5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-5.1742188882209048E-4</v>
      </c>
      <c r="H208" s="76">
        <v>-790076.17000000016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1.9716174274204239E-3</v>
      </c>
      <c r="G211" s="101">
        <v>2664674.38</v>
      </c>
      <c r="H211" s="112">
        <v>134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4.0521661853447653E-4</v>
      </c>
      <c r="G212" s="101">
        <v>547657.13</v>
      </c>
      <c r="H212" s="112">
        <v>31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6.0482023371488062E-5</v>
      </c>
      <c r="G213" s="113">
        <v>81742.48</v>
      </c>
      <c r="H213" s="114">
        <v>4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1.7874011811798937E-5</v>
      </c>
      <c r="G214" s="115">
        <v>24157.03</v>
      </c>
      <c r="H214" s="116">
        <v>2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2.4373160693263885E-3</v>
      </c>
      <c r="G215" s="98">
        <v>3318231.0199999996</v>
      </c>
      <c r="H215" s="117">
        <v>171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4.8357265371776355E-4</v>
      </c>
      <c r="H218" s="121">
        <v>5.1707753367991505E-4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5.6944039999999997E-4</v>
      </c>
      <c r="H219" s="120">
        <v>6.2327729999999998E-4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8.817753E-4</v>
      </c>
      <c r="H220" s="120">
        <v>9.3636830000000002E-4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8.2672140000000002E-4</v>
      </c>
      <c r="H221" s="120">
        <v>8.6312010000000002E-4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664791.67000000004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4.9188555720490229E-4</v>
      </c>
      <c r="H224" s="120"/>
    </row>
    <row r="225" spans="1:9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3">
      <c r="A226" s="123" t="s">
        <v>180</v>
      </c>
      <c r="B226" s="1"/>
      <c r="C226" s="2"/>
      <c r="D226" s="3"/>
      <c r="E226" s="1"/>
      <c r="F226" s="1"/>
      <c r="G226" s="125" t="s">
        <v>213</v>
      </c>
      <c r="H226" s="120"/>
    </row>
    <row r="227" spans="1:9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3">
      <c r="A229" s="15" t="s">
        <v>182</v>
      </c>
      <c r="B229" s="1"/>
      <c r="C229" s="2"/>
      <c r="D229" s="3"/>
      <c r="E229" s="21"/>
      <c r="F229" s="1"/>
      <c r="G229" s="101">
        <v>2955384.66</v>
      </c>
      <c r="H229" s="126">
        <v>141</v>
      </c>
    </row>
    <row r="230" spans="1:9" x14ac:dyDescent="0.3">
      <c r="A230" s="15" t="s">
        <v>183</v>
      </c>
      <c r="B230" s="1"/>
      <c r="C230" s="2"/>
      <c r="D230" s="3"/>
      <c r="E230" s="21"/>
      <c r="F230" s="1"/>
      <c r="G230" s="115">
        <v>2371940.7200000002</v>
      </c>
      <c r="H230" s="126">
        <v>141</v>
      </c>
    </row>
    <row r="231" spans="1:9" x14ac:dyDescent="0.3">
      <c r="A231" s="15" t="s">
        <v>184</v>
      </c>
      <c r="B231" s="1"/>
      <c r="C231" s="2"/>
      <c r="D231" s="3"/>
      <c r="E231" s="21"/>
      <c r="F231" s="1"/>
      <c r="G231" s="94">
        <v>583443.93999999994</v>
      </c>
      <c r="H231" s="62"/>
    </row>
    <row r="232" spans="1:9" x14ac:dyDescent="0.3">
      <c r="A232" s="15"/>
      <c r="B232" s="1"/>
      <c r="C232" s="2"/>
      <c r="D232" s="3"/>
      <c r="E232" s="1"/>
      <c r="F232" s="1"/>
      <c r="G232" s="127"/>
    </row>
    <row r="233" spans="1:9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3">
      <c r="A234" s="15" t="s">
        <v>186</v>
      </c>
      <c r="B234" s="1"/>
      <c r="C234" s="2"/>
      <c r="D234" s="3"/>
      <c r="E234" s="21"/>
      <c r="F234" s="1"/>
      <c r="G234" s="76">
        <v>9723075.2400000002</v>
      </c>
      <c r="H234" s="128">
        <v>502</v>
      </c>
      <c r="I234" s="37" t="s">
        <v>51</v>
      </c>
    </row>
    <row r="235" spans="1:9" x14ac:dyDescent="0.3">
      <c r="A235" s="15" t="s">
        <v>187</v>
      </c>
      <c r="B235" s="1"/>
      <c r="C235" s="2"/>
      <c r="D235" s="3"/>
      <c r="E235" s="21"/>
      <c r="F235" s="21"/>
      <c r="G235" s="76">
        <v>8901669.9199999999</v>
      </c>
      <c r="H235" s="69">
        <v>502</v>
      </c>
      <c r="I235" s="37" t="s">
        <v>51</v>
      </c>
    </row>
    <row r="236" spans="1:9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821405.3200000003</v>
      </c>
    </row>
    <row r="237" spans="1:9" ht="14.5" thickTop="1" x14ac:dyDescent="0.3">
      <c r="A237" s="15"/>
      <c r="B237" s="1"/>
      <c r="C237" s="2"/>
      <c r="D237" s="3"/>
      <c r="E237" s="21"/>
      <c r="F237" s="1"/>
      <c r="G237" s="97"/>
    </row>
    <row r="238" spans="1:9" x14ac:dyDescent="0.3">
      <c r="A238" s="15" t="s">
        <v>189</v>
      </c>
      <c r="B238" s="1"/>
      <c r="C238" s="2"/>
      <c r="D238" s="3"/>
      <c r="E238" s="21"/>
      <c r="F238" s="1"/>
      <c r="G238" s="130">
        <v>624872.39</v>
      </c>
      <c r="H238" s="1"/>
    </row>
    <row r="239" spans="1:9" x14ac:dyDescent="0.3">
      <c r="A239" s="15" t="s">
        <v>190</v>
      </c>
      <c r="B239" s="1"/>
      <c r="C239" s="2"/>
      <c r="D239" s="3"/>
      <c r="E239" s="1"/>
      <c r="F239" s="1"/>
      <c r="G239" s="131">
        <v>23</v>
      </c>
      <c r="H239" s="1"/>
    </row>
    <row r="240" spans="1:9" x14ac:dyDescent="0.3">
      <c r="A240" s="15"/>
      <c r="B240" s="1"/>
      <c r="C240" s="2"/>
      <c r="D240" s="3"/>
      <c r="E240" s="1"/>
      <c r="F240" s="1"/>
      <c r="G240" s="1"/>
      <c r="H240" s="1"/>
    </row>
    <row r="241" spans="1:10" x14ac:dyDescent="0.3">
      <c r="A241" s="15" t="s">
        <v>191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3">
      <c r="A242" s="15"/>
      <c r="B242" s="1"/>
      <c r="C242" s="2"/>
      <c r="D242" s="3"/>
      <c r="E242" s="1"/>
      <c r="F242" s="1"/>
      <c r="G242" s="1"/>
      <c r="H242" s="1"/>
    </row>
    <row r="243" spans="1:10" x14ac:dyDescent="0.3">
      <c r="A243" s="15" t="s">
        <v>192</v>
      </c>
      <c r="B243" s="1"/>
      <c r="C243" s="2"/>
      <c r="D243" s="3"/>
      <c r="E243" s="1"/>
      <c r="F243" s="1"/>
      <c r="G243" s="1"/>
      <c r="H243" s="76">
        <v>2308274.5499999998</v>
      </c>
      <c r="I243" s="132"/>
      <c r="J243" s="59"/>
    </row>
    <row r="244" spans="1:10" x14ac:dyDescent="0.3">
      <c r="A244" s="15" t="s">
        <v>193</v>
      </c>
      <c r="B244" s="1"/>
      <c r="C244" s="2"/>
      <c r="D244" s="3"/>
      <c r="E244" s="1"/>
      <c r="F244" s="1"/>
      <c r="G244" s="1"/>
      <c r="H244" s="94">
        <v>1750831.76</v>
      </c>
      <c r="I244" s="37"/>
      <c r="J244" s="59"/>
    </row>
    <row r="245" spans="1:10" x14ac:dyDescent="0.3">
      <c r="A245" s="15" t="s">
        <v>194</v>
      </c>
      <c r="B245" s="1"/>
      <c r="C245" s="2"/>
      <c r="D245" s="3"/>
      <c r="E245" s="1"/>
      <c r="F245" s="1"/>
      <c r="G245" s="1"/>
      <c r="H245" s="93">
        <v>1073351.2</v>
      </c>
      <c r="J245" s="59"/>
    </row>
    <row r="246" spans="1:10" ht="14.5" thickBot="1" x14ac:dyDescent="0.35">
      <c r="A246" s="15" t="s">
        <v>195</v>
      </c>
      <c r="B246" s="1"/>
      <c r="C246" s="2"/>
      <c r="D246" s="3"/>
      <c r="E246" s="1"/>
      <c r="F246" s="1"/>
      <c r="G246" s="1"/>
      <c r="H246" s="129">
        <v>1630793.9899999998</v>
      </c>
      <c r="I246" s="97"/>
      <c r="J246" s="59"/>
    </row>
    <row r="247" spans="1:10" ht="14.5" thickTop="1" x14ac:dyDescent="0.3">
      <c r="A247" s="15"/>
      <c r="B247" s="1"/>
      <c r="C247" s="2"/>
      <c r="D247" s="3"/>
      <c r="E247" s="1"/>
      <c r="F247" s="1"/>
      <c r="G247" s="1"/>
      <c r="H247" s="1"/>
      <c r="I247" s="133"/>
      <c r="J247" s="59"/>
    </row>
    <row r="248" spans="1:10" x14ac:dyDescent="0.3">
      <c r="A248" s="15" t="s">
        <v>196</v>
      </c>
      <c r="B248" s="1"/>
      <c r="C248" s="2"/>
      <c r="D248" s="3"/>
      <c r="E248" s="1"/>
      <c r="F248" s="1"/>
      <c r="G248" s="1"/>
      <c r="H248" s="76">
        <v>1441173.14</v>
      </c>
      <c r="I248" s="134"/>
      <c r="J248" s="59"/>
    </row>
    <row r="249" spans="1:10" x14ac:dyDescent="0.3">
      <c r="A249" s="15" t="s">
        <v>197</v>
      </c>
      <c r="B249" s="1"/>
      <c r="C249" s="2"/>
      <c r="D249" s="3"/>
      <c r="E249" s="1"/>
      <c r="F249" s="1"/>
      <c r="G249" s="1"/>
      <c r="H249" s="94">
        <v>560396.23</v>
      </c>
      <c r="I249" s="135"/>
      <c r="J249" s="59"/>
    </row>
    <row r="250" spans="1:10" x14ac:dyDescent="0.3">
      <c r="A250" s="15" t="s">
        <v>198</v>
      </c>
      <c r="B250" s="1"/>
      <c r="C250" s="2"/>
      <c r="D250" s="3"/>
      <c r="E250" s="1"/>
      <c r="F250" s="1"/>
      <c r="G250" s="1"/>
      <c r="H250" s="94">
        <v>623912.4</v>
      </c>
      <c r="I250" s="134"/>
      <c r="J250" s="59"/>
    </row>
    <row r="251" spans="1:10" ht="14.5" thickBot="1" x14ac:dyDescent="0.35">
      <c r="A251" s="15" t="s">
        <v>199</v>
      </c>
      <c r="B251" s="1"/>
      <c r="C251" s="2"/>
      <c r="D251" s="3"/>
      <c r="E251" s="1"/>
      <c r="F251" s="1"/>
      <c r="G251" s="1"/>
      <c r="H251" s="129">
        <v>1504689.31</v>
      </c>
      <c r="I251" s="136"/>
      <c r="J251" s="59"/>
    </row>
    <row r="252" spans="1:10" ht="14.5" thickTop="1" x14ac:dyDescent="0.3">
      <c r="A252" s="15"/>
    </row>
    <row r="253" spans="1:10" x14ac:dyDescent="0.3">
      <c r="A253" s="118" t="s">
        <v>200</v>
      </c>
      <c r="F253" s="137"/>
      <c r="I253" s="37"/>
    </row>
    <row r="254" spans="1:10" x14ac:dyDescent="0.3">
      <c r="A254" s="118"/>
      <c r="F254" s="137"/>
    </row>
    <row r="255" spans="1:10" x14ac:dyDescent="0.3">
      <c r="A255" s="46" t="s">
        <v>201</v>
      </c>
      <c r="F255" s="137"/>
    </row>
    <row r="256" spans="1:10" x14ac:dyDescent="0.3">
      <c r="A256" s="46" t="s">
        <v>202</v>
      </c>
      <c r="F256" s="137"/>
    </row>
    <row r="257" spans="1:8" x14ac:dyDescent="0.3">
      <c r="A257" s="46" t="s">
        <v>203</v>
      </c>
      <c r="E257" s="32"/>
      <c r="F257" s="137"/>
    </row>
    <row r="258" spans="1:8" x14ac:dyDescent="0.3">
      <c r="A258" s="46" t="s">
        <v>204</v>
      </c>
      <c r="E258" s="32" t="s">
        <v>51</v>
      </c>
      <c r="F258" s="137"/>
      <c r="H258" s="138" t="s">
        <v>214</v>
      </c>
    </row>
    <row r="259" spans="1:8" x14ac:dyDescent="0.3">
      <c r="A259" s="46"/>
      <c r="F259" s="137"/>
      <c r="H259" s="118"/>
    </row>
    <row r="260" spans="1:8" x14ac:dyDescent="0.3">
      <c r="A260" s="46" t="s">
        <v>215</v>
      </c>
      <c r="F260" s="137"/>
      <c r="H260" s="118"/>
    </row>
    <row r="261" spans="1:8" x14ac:dyDescent="0.3">
      <c r="A261" s="46" t="s">
        <v>216</v>
      </c>
      <c r="E261" s="32" t="s">
        <v>51</v>
      </c>
      <c r="F261" s="137"/>
      <c r="H261" s="138" t="s">
        <v>214</v>
      </c>
    </row>
    <row r="262" spans="1:8" x14ac:dyDescent="0.3">
      <c r="A262" s="46"/>
      <c r="F262" s="137"/>
      <c r="H262" s="118"/>
    </row>
    <row r="263" spans="1:8" x14ac:dyDescent="0.3">
      <c r="A263" s="46" t="s">
        <v>207</v>
      </c>
      <c r="F263" s="137"/>
      <c r="H263" s="118"/>
    </row>
    <row r="264" spans="1:8" x14ac:dyDescent="0.3">
      <c r="A264" s="46" t="s">
        <v>208</v>
      </c>
      <c r="E264" s="32" t="s">
        <v>51</v>
      </c>
      <c r="F264" s="137"/>
      <c r="H264" s="138" t="s">
        <v>214</v>
      </c>
    </row>
    <row r="265" spans="1:8" x14ac:dyDescent="0.3">
      <c r="A265" s="46"/>
      <c r="E265" s="32"/>
      <c r="F265" s="137"/>
      <c r="H265" s="138"/>
    </row>
    <row r="266" spans="1:8" x14ac:dyDescent="0.3">
      <c r="A266" s="46" t="s">
        <v>209</v>
      </c>
      <c r="E266" s="32"/>
      <c r="F266" s="137"/>
      <c r="H266" s="138"/>
    </row>
    <row r="267" spans="1:8" x14ac:dyDescent="0.3">
      <c r="A267" s="46" t="s">
        <v>210</v>
      </c>
      <c r="E267" s="32" t="s">
        <v>51</v>
      </c>
      <c r="F267" s="137"/>
      <c r="H267" s="138" t="s">
        <v>214</v>
      </c>
    </row>
    <row r="268" spans="1:8" x14ac:dyDescent="0.3">
      <c r="A268" s="46"/>
      <c r="E268" s="32"/>
      <c r="F268" s="137"/>
      <c r="H268" s="138"/>
    </row>
    <row r="269" spans="1:8" x14ac:dyDescent="0.3">
      <c r="A269" s="46" t="s">
        <v>211</v>
      </c>
      <c r="F269" s="137"/>
      <c r="H269" s="118"/>
    </row>
    <row r="270" spans="1:8" x14ac:dyDescent="0.3">
      <c r="A270" s="46" t="s">
        <v>212</v>
      </c>
      <c r="E270" s="32" t="s">
        <v>51</v>
      </c>
      <c r="F270" s="137"/>
      <c r="H270" s="138" t="s">
        <v>214</v>
      </c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2020-B
Servicer Report
</oddHeader>
  </headerFooter>
  <rowBreaks count="2" manualBreakCount="2">
    <brk id="99" max="16383" man="1"/>
    <brk id="19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Dec21</vt:lpstr>
      <vt:lpstr>Nov21</vt:lpstr>
      <vt:lpstr>Oct21</vt:lpstr>
      <vt:lpstr>Sep21</vt:lpstr>
      <vt:lpstr>Aug21</vt:lpstr>
      <vt:lpstr>Jul21</vt:lpstr>
      <vt:lpstr>Jun21</vt:lpstr>
      <vt:lpstr>May21</vt:lpstr>
      <vt:lpstr>Apr21</vt:lpstr>
      <vt:lpstr>Mar21</vt:lpstr>
      <vt:lpstr>Feb21</vt:lpstr>
      <vt:lpstr>Jan21</vt:lpstr>
      <vt:lpstr>'Apr21'!Print_Area</vt:lpstr>
      <vt:lpstr>'Aug21'!Print_Area</vt:lpstr>
      <vt:lpstr>'Dec21'!Print_Area</vt:lpstr>
      <vt:lpstr>'Feb21'!Print_Area</vt:lpstr>
      <vt:lpstr>'Jan21'!Print_Area</vt:lpstr>
      <vt:lpstr>'Jul21'!Print_Area</vt:lpstr>
      <vt:lpstr>'Jun21'!Print_Area</vt:lpstr>
      <vt:lpstr>'Mar21'!Print_Area</vt:lpstr>
      <vt:lpstr>'May21'!Print_Area</vt:lpstr>
      <vt:lpstr>'Nov21'!Print_Area</vt:lpstr>
      <vt:lpstr>'Oct21'!Print_Area</vt:lpstr>
      <vt:lpstr>'Sep21'!Print_Area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2022-02-11T20:11:59Z</dcterms:modified>
</cp:coreProperties>
</file>