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ORP\TREASURY\EXCEL\OwnerTrust23B\ABS6\Salesforce\"/>
    </mc:Choice>
  </mc:AlternateContent>
  <xr:revisionPtr revIDLastSave="0" documentId="8_{8264B526-830D-49B2-BD8B-8E6D3FFDEC7C}" xr6:coauthVersionLast="47" xr6:coauthVersionMax="47" xr10:uidLastSave="{00000000-0000-0000-0000-000000000000}"/>
  <bookViews>
    <workbookView xWindow="-28920" yWindow="-120" windowWidth="29040" windowHeight="15840" xr2:uid="{42A1BB4B-68AB-42D9-B86F-FC55622C1B5B}"/>
  </bookViews>
  <sheets>
    <sheet name="Mar24" sheetId="3" r:id="rId1"/>
    <sheet name="Feb24" sheetId="2" r:id="rId2"/>
    <sheet name="Jan24" sheetId="1" r:id="rId3"/>
  </sheets>
  <definedNames>
    <definedName name="A1_BegBal" localSheetId="1">#REF!</definedName>
    <definedName name="A1_BegBal" localSheetId="0">#REF!</definedName>
    <definedName name="A1_BegBal">#REF!</definedName>
    <definedName name="A1_EndBal" localSheetId="1">#REF!</definedName>
    <definedName name="A1_EndBal" localSheetId="0">#REF!</definedName>
    <definedName name="A1_EndBal">#REF!</definedName>
    <definedName name="A1_FinalDist" localSheetId="1">#REF!</definedName>
    <definedName name="A1_FinalDist" localSheetId="0">#REF!</definedName>
    <definedName name="A1_FinalDist">#REF!</definedName>
    <definedName name="A2_FinalDist" localSheetId="1">#REF!</definedName>
    <definedName name="A2_FinalDist" localSheetId="0">#REF!</definedName>
    <definedName name="A2_FinalDist">#REF!</definedName>
    <definedName name="A2a_BegBal" localSheetId="1">#REF!</definedName>
    <definedName name="A2a_BegBal" localSheetId="0">#REF!</definedName>
    <definedName name="A2a_BegBal">#REF!</definedName>
    <definedName name="A2a_EndBal" localSheetId="1">#REF!</definedName>
    <definedName name="A2a_EndBal" localSheetId="0">#REF!</definedName>
    <definedName name="A2a_EndBal">#REF!</definedName>
    <definedName name="A2b_BegBal" localSheetId="1">#REF!</definedName>
    <definedName name="A2b_BegBal" localSheetId="0">#REF!</definedName>
    <definedName name="A2b_BegBal">#REF!</definedName>
    <definedName name="A2b_EndBal" localSheetId="1">#REF!</definedName>
    <definedName name="A2b_EndBal" localSheetId="0">#REF!</definedName>
    <definedName name="A2b_EndBal">#REF!</definedName>
    <definedName name="A3_BegBal" localSheetId="1">#REF!</definedName>
    <definedName name="A3_BegBal" localSheetId="0">#REF!</definedName>
    <definedName name="A3_BegBal">#REF!</definedName>
    <definedName name="A3_EndBal" localSheetId="1">#REF!</definedName>
    <definedName name="A3_EndBal" localSheetId="0">#REF!</definedName>
    <definedName name="A3_EndBal">#REF!</definedName>
    <definedName name="A3_FinalDist" localSheetId="1">#REF!</definedName>
    <definedName name="A3_FinalDist" localSheetId="0">#REF!</definedName>
    <definedName name="A3_FinalDist">#REF!</definedName>
    <definedName name="A3B_BegBal" localSheetId="1">#REF!</definedName>
    <definedName name="A3B_BegBal" localSheetId="0">#REF!</definedName>
    <definedName name="A3B_BegBal">#REF!</definedName>
    <definedName name="A3B_EndBal" localSheetId="1">#REF!</definedName>
    <definedName name="A3B_EndBal" localSheetId="0">#REF!</definedName>
    <definedName name="A3B_EndBal">#REF!</definedName>
    <definedName name="A3B_FinalDist" localSheetId="1">#REF!</definedName>
    <definedName name="A3B_FinalDist" localSheetId="0">#REF!</definedName>
    <definedName name="A3B_FinalDist">#REF!</definedName>
    <definedName name="A4_BegBal" localSheetId="1">#REF!</definedName>
    <definedName name="A4_BegBal" localSheetId="0">#REF!</definedName>
    <definedName name="A4_BegBal">#REF!</definedName>
    <definedName name="A4_EndBal" localSheetId="1">#REF!</definedName>
    <definedName name="A4_EndBal" localSheetId="0">#REF!</definedName>
    <definedName name="A4_EndBal">#REF!</definedName>
    <definedName name="A4_FinalDist" localSheetId="1">#REF!</definedName>
    <definedName name="A4_FinalDist" localSheetId="0">#REF!</definedName>
    <definedName name="A4_FinalDist">#REF!</definedName>
    <definedName name="Adj_BegBal" localSheetId="1">#REF!</definedName>
    <definedName name="Adj_BegBal" localSheetId="0">#REF!</definedName>
    <definedName name="Adj_BegBal">#REF!</definedName>
    <definedName name="Adj_EndBal" localSheetId="1">#REF!</definedName>
    <definedName name="Adj_EndBal" localSheetId="0">#REF!</definedName>
    <definedName name="Adj_EndBal">#REF!</definedName>
    <definedName name="Avail_Amt" localSheetId="1">#REF!</definedName>
    <definedName name="Avail_Amt" localSheetId="0">#REF!</definedName>
    <definedName name="Avail_Amt">#REF!</definedName>
    <definedName name="Cert_BegBal" localSheetId="1">#REF!</definedName>
    <definedName name="Cert_BegBal" localSheetId="0">#REF!</definedName>
    <definedName name="Cert_BegBal">#REF!</definedName>
    <definedName name="Cert_EndBal" localSheetId="1">#REF!</definedName>
    <definedName name="Cert_EndBal" localSheetId="0">#REF!</definedName>
    <definedName name="Cert_EndBal">#REF!</definedName>
    <definedName name="Coll_BegBal" localSheetId="1">#REF!</definedName>
    <definedName name="Coll_BegBal" localSheetId="0">#REF!</definedName>
    <definedName name="Coll_BegBal">#REF!</definedName>
    <definedName name="Coll_EndBal" localSheetId="1">#REF!</definedName>
    <definedName name="Coll_EndBal" localSheetId="0">#REF!</definedName>
    <definedName name="Coll_EndBal">#REF!</definedName>
    <definedName name="Curr_DistDate" localSheetId="1">#REF!</definedName>
    <definedName name="Curr_DistDate" localSheetId="0">#REF!</definedName>
    <definedName name="Curr_DistDate">#REF!</definedName>
    <definedName name="Events_of_Default" localSheetId="1">#REF!</definedName>
    <definedName name="Events_of_Default" localSheetId="0">#REF!</definedName>
    <definedName name="Events_of_Default">#REF!</definedName>
    <definedName name="First_DistDate" localSheetId="1">#REF!</definedName>
    <definedName name="First_DistDate" localSheetId="0">#REF!</definedName>
    <definedName name="First_DistDate">#REF!</definedName>
    <definedName name="HTML_CodePage" hidden="1">1252</definedName>
    <definedName name="HTML_Control" localSheetId="1" hidden="1">{"'Filing Version'!$A$1:$F$168"}</definedName>
    <definedName name="HTML_Control" localSheetId="0" hidden="1">{"'Filing Version'!$A$1:$F$168"}</definedName>
    <definedName name="HTML_Control" hidden="1">{"'Filing Version'!$A$1:$F$168"}</definedName>
    <definedName name="HTML_Control_1" localSheetId="1" hidden="1">{"'Filing Version'!$A$1:$F$168"}</definedName>
    <definedName name="HTML_Control_1" localSheetId="2" hidden="1">{"'Filing Version'!$A$1:$F$168"}</definedName>
    <definedName name="HTML_Control_1" localSheetId="0" hidden="1">{"'Filing Version'!$A$1:$F$168"}</definedName>
    <definedName name="HTML_Description" hidden="1">"NAR 2002-C"</definedName>
    <definedName name="HTML_Email" hidden="1">""</definedName>
    <definedName name="HTML_Header" hidden="1">""</definedName>
    <definedName name="HTML_LastUpdate" hidden="1">"12/09/2002"</definedName>
    <definedName name="HTML_LineAfter" hidden="1">FALSE</definedName>
    <definedName name="HTML_LineBefore" hidden="1">FALSE</definedName>
    <definedName name="HTML_Name" hidden="1">"NMAC"</definedName>
    <definedName name="HTML_OBDlg2" hidden="1">TRUE</definedName>
    <definedName name="HTML_OBDlg4" hidden="1">TRUE</definedName>
    <definedName name="HTML_OS" hidden="1">0</definedName>
    <definedName name="HTML_PathFile" hidden="1">"Q:\TREASURY\EXCEL\OwnerTrust02C\HTML_02C_113002.htm"</definedName>
    <definedName name="HTML_Title" hidden="1">""</definedName>
    <definedName name="OC_BegBal" localSheetId="1">#REF!</definedName>
    <definedName name="OC_BegBal" localSheetId="0">#REF!</definedName>
    <definedName name="OC_BegBal">#REF!</definedName>
    <definedName name="OC_EndBal" localSheetId="1">#REF!</definedName>
    <definedName name="OC_EndBal" localSheetId="0">#REF!</definedName>
    <definedName name="OC_EndBal">#REF!</definedName>
    <definedName name="Officer" localSheetId="1">#REF!</definedName>
    <definedName name="Officer" localSheetId="0">#REF!</definedName>
    <definedName name="Officer">#REF!</definedName>
    <definedName name="Prev_DistDate" localSheetId="1">#REF!</definedName>
    <definedName name="Prev_DistDate" localSheetId="0">#REF!</definedName>
    <definedName name="Prev_DistDate">#REF!</definedName>
    <definedName name="prinatRAP" localSheetId="1">#REF!</definedName>
    <definedName name="prinatRAP" localSheetId="0">#REF!</definedName>
    <definedName name="prinatRAP">#REF!</definedName>
    <definedName name="Res_Fund" localSheetId="1">#REF!</definedName>
    <definedName name="Res_Fund" localSheetId="0">#REF!</definedName>
    <definedName name="Res_Fund">#REF!</definedName>
    <definedName name="Rescission" localSheetId="1">#REF!</definedName>
    <definedName name="Rescission" localSheetId="0">#REF!</definedName>
    <definedName name="Rescission">#REF!</definedName>
    <definedName name="test" localSheetId="1">#REF!</definedName>
    <definedName name="test" localSheetId="0">#REF!</definedName>
    <definedName name="test">#REF!</definedName>
    <definedName name="Title" localSheetId="1">#REF!</definedName>
    <definedName name="Title" localSheetId="0">#REF!</definedName>
    <definedName name="Title">#REF!</definedName>
    <definedName name="wrn.0205." localSheetId="1" hidden="1">{"0205",#N/A,FALSE,"0205"}</definedName>
    <definedName name="wrn.0205." localSheetId="0" hidden="1">{"0205",#N/A,FALSE,"0205"}</definedName>
    <definedName name="wrn.0205." hidden="1">{"0205",#N/A,FALSE,"0205"}</definedName>
    <definedName name="wrn.0205._1" localSheetId="1" hidden="1">{"0205",#N/A,FALSE,"0205"}</definedName>
    <definedName name="wrn.0205._1" localSheetId="2" hidden="1">{"0205",#N/A,FALSE,"0205"}</definedName>
    <definedName name="wrn.0205._1" localSheetId="0" hidden="1">{"0205",#N/A,FALSE,"0205"}</definedName>
    <definedName name="wrn.0208." localSheetId="1" hidden="1">{"0208",#N/A,FALSE,"0205"}</definedName>
    <definedName name="wrn.0208." localSheetId="0" hidden="1">{"0208",#N/A,FALSE,"0205"}</definedName>
    <definedName name="wrn.0208." hidden="1">{"0208",#N/A,FALSE,"0205"}</definedName>
    <definedName name="wrn.0208._1" localSheetId="1" hidden="1">{"0208",#N/A,FALSE,"0205"}</definedName>
    <definedName name="wrn.0208._1" localSheetId="2" hidden="1">{"0208",#N/A,FALSE,"0205"}</definedName>
    <definedName name="wrn.0208._1" localSheetId="0" hidden="1">{"0208",#N/A,FALSE,"0205"}</definedName>
    <definedName name="wrn.TEST." localSheetId="1" hidden="1">{"TEST",#N/A,FALSE,"TEST"}</definedName>
    <definedName name="wrn.TEST." localSheetId="0" hidden="1">{"TEST",#N/A,FALSE,"TEST"}</definedName>
    <definedName name="wrn.TEST." hidden="1">{"TEST",#N/A,FALSE,"TEST"}</definedName>
    <definedName name="wrn.TEST._1" localSheetId="1" hidden="1">{"TEST",#N/A,FALSE,"TEST"}</definedName>
    <definedName name="wrn.TEST._1" localSheetId="2" hidden="1">{"TEST",#N/A,FALSE,"TEST"}</definedName>
    <definedName name="wrn.TEST._1" localSheetId="0" hidden="1">{"TEST",#N/A,FALSE,"TEST"}</definedName>
    <definedName name="wrn.TMPL." localSheetId="1" hidden="1">{"TMPL",#N/A,FALSE,"TMPL"}</definedName>
    <definedName name="wrn.TMPL." localSheetId="0" hidden="1">{"TMPL",#N/A,FALSE,"TMPL"}</definedName>
    <definedName name="wrn.TMPL." hidden="1">{"TMPL",#N/A,FALSE,"TMPL"}</definedName>
    <definedName name="wrn.TMPL._1" localSheetId="1" hidden="1">{"TMPL",#N/A,FALSE,"TMPL"}</definedName>
    <definedName name="wrn.TMPL._1" localSheetId="2" hidden="1">{"TMPL",#N/A,FALSE,"TMPL"}</definedName>
    <definedName name="wrn.TMPL._1" localSheetId="0" hidden="1">{"TMPL",#N/A,FALSE,"TMPL"}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7" i="3" l="1"/>
  <c r="E182" i="3"/>
  <c r="D182" i="3"/>
  <c r="D175" i="3"/>
  <c r="F175" i="3"/>
  <c r="E175" i="3"/>
  <c r="D165" i="3"/>
  <c r="D159" i="3"/>
  <c r="E149" i="3"/>
  <c r="E131" i="3"/>
  <c r="E112" i="3"/>
  <c r="E110" i="3"/>
  <c r="E113" i="3"/>
  <c r="E111" i="3"/>
  <c r="E181" i="3"/>
  <c r="E42" i="3"/>
  <c r="E47" i="3" s="1"/>
  <c r="E57" i="3" s="1"/>
  <c r="E59" i="3" s="1"/>
  <c r="E37" i="3"/>
  <c r="C29" i="3"/>
  <c r="E26" i="3"/>
  <c r="D26" i="3"/>
  <c r="E24" i="3"/>
  <c r="D24" i="3"/>
  <c r="B29" i="3"/>
  <c r="E28" i="3"/>
  <c r="E27" i="3"/>
  <c r="F17" i="3"/>
  <c r="E25" i="3"/>
  <c r="F15" i="3"/>
  <c r="F14" i="3"/>
  <c r="E13" i="3"/>
  <c r="F13" i="3" s="1"/>
  <c r="D13" i="3"/>
  <c r="E23" i="3"/>
  <c r="C13" i="3"/>
  <c r="E52" i="3"/>
  <c r="E53" i="3" s="1"/>
  <c r="C12" i="3"/>
  <c r="F10" i="3" s="1"/>
  <c r="E182" i="2"/>
  <c r="F175" i="2"/>
  <c r="E175" i="2"/>
  <c r="D165" i="2"/>
  <c r="D159" i="2"/>
  <c r="E149" i="2"/>
  <c r="E131" i="2"/>
  <c r="E112" i="2"/>
  <c r="E111" i="2"/>
  <c r="E113" i="2"/>
  <c r="E110" i="2"/>
  <c r="E181" i="2"/>
  <c r="E42" i="2"/>
  <c r="E47" i="2" s="1"/>
  <c r="E57" i="2" s="1"/>
  <c r="E59" i="2" s="1"/>
  <c r="E37" i="2"/>
  <c r="C29" i="2"/>
  <c r="E26" i="2"/>
  <c r="D26" i="2"/>
  <c r="B29" i="2"/>
  <c r="E28" i="2"/>
  <c r="E27" i="2"/>
  <c r="F17" i="2"/>
  <c r="F16" i="2"/>
  <c r="E25" i="2"/>
  <c r="E24" i="2"/>
  <c r="D13" i="2"/>
  <c r="F14" i="2"/>
  <c r="E13" i="2"/>
  <c r="C12" i="2"/>
  <c r="E181" i="1"/>
  <c r="E182" i="1"/>
  <c r="F175" i="1"/>
  <c r="E175" i="1"/>
  <c r="D165" i="1"/>
  <c r="D159" i="1"/>
  <c r="E149" i="1"/>
  <c r="E131" i="1"/>
  <c r="E112" i="1"/>
  <c r="E111" i="1"/>
  <c r="E113" i="1"/>
  <c r="E110" i="1"/>
  <c r="E42" i="1"/>
  <c r="E37" i="1"/>
  <c r="E47" i="1" s="1"/>
  <c r="E57" i="1" s="1"/>
  <c r="E59" i="1" s="1"/>
  <c r="E28" i="1"/>
  <c r="E26" i="1"/>
  <c r="E25" i="1"/>
  <c r="C29" i="1"/>
  <c r="B29" i="1"/>
  <c r="F19" i="1"/>
  <c r="D28" i="1"/>
  <c r="D13" i="1"/>
  <c r="E27" i="1"/>
  <c r="D26" i="1"/>
  <c r="F16" i="1"/>
  <c r="D25" i="1"/>
  <c r="E24" i="1"/>
  <c r="F14" i="1"/>
  <c r="E13" i="1"/>
  <c r="C12" i="1"/>
  <c r="D166" i="3" l="1"/>
  <c r="E52" i="2"/>
  <c r="F16" i="3"/>
  <c r="F18" i="3"/>
  <c r="D23" i="3"/>
  <c r="D25" i="3"/>
  <c r="D27" i="3"/>
  <c r="F10" i="2"/>
  <c r="D187" i="2"/>
  <c r="D28" i="3"/>
  <c r="F19" i="3"/>
  <c r="D182" i="2"/>
  <c r="E53" i="2"/>
  <c r="D166" i="2"/>
  <c r="D175" i="2"/>
  <c r="F18" i="2"/>
  <c r="D23" i="2"/>
  <c r="D25" i="2"/>
  <c r="D27" i="2"/>
  <c r="F15" i="2"/>
  <c r="E23" i="2"/>
  <c r="F10" i="1"/>
  <c r="D182" i="1"/>
  <c r="D166" i="1"/>
  <c r="D187" i="1"/>
  <c r="C13" i="2"/>
  <c r="F13" i="2" s="1"/>
  <c r="D24" i="2"/>
  <c r="D28" i="2"/>
  <c r="E52" i="1"/>
  <c r="F19" i="2"/>
  <c r="E53" i="1"/>
  <c r="D175" i="1"/>
  <c r="F18" i="1"/>
  <c r="D23" i="1"/>
  <c r="D27" i="1"/>
  <c r="F15" i="1"/>
  <c r="E23" i="1"/>
  <c r="F17" i="1"/>
  <c r="C13" i="1"/>
  <c r="F13" i="1" s="1"/>
  <c r="D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551A5DF7-E6CD-4BAA-92D4-FAD16CEB7FD5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24EB4F0C-69E3-4D5E-ABE4-F0D61A3B5EFF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A0DD95C7-D686-4994-BE3E-FC1F85D3DDB5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sharedStrings.xml><?xml version="1.0" encoding="utf-8"?>
<sst xmlns="http://schemas.openxmlformats.org/spreadsheetml/2006/main" count="510" uniqueCount="156">
  <si>
    <t>Nissan Auto Receivables 2023-B</t>
  </si>
  <si>
    <t>Collection Period</t>
  </si>
  <si>
    <t xml:space="preserve">    30/360 Days</t>
  </si>
  <si>
    <t>Collection Period Start</t>
  </si>
  <si>
    <t>Distribution Date</t>
  </si>
  <si>
    <t xml:space="preserve">    Actual/360 Days</t>
  </si>
  <si>
    <t>Collection Period End</t>
  </si>
  <si>
    <t>Prior Month Settlement Date</t>
  </si>
  <si>
    <t>Current Month Settlement Date</t>
  </si>
  <si>
    <t>Coupon Rate</t>
  </si>
  <si>
    <t>Initial Balance</t>
  </si>
  <si>
    <t>Beginning Balance</t>
  </si>
  <si>
    <t>Ending Balance</t>
  </si>
  <si>
    <t>Pool Factor</t>
  </si>
  <si>
    <t>Pool Balance</t>
  </si>
  <si>
    <t>Yield Supplement Overcollaterization</t>
  </si>
  <si>
    <t>Total Adjusted Pool Balance</t>
  </si>
  <si>
    <t>Total Adjusted Securities</t>
  </si>
  <si>
    <t>Class A-1 Notes</t>
  </si>
  <si>
    <t>Class A-2a Notes</t>
  </si>
  <si>
    <t>Class A-2b Notes</t>
  </si>
  <si>
    <t>Class A-3 Notes</t>
  </si>
  <si>
    <t>Class A-4 Notes</t>
  </si>
  <si>
    <t>Certificates</t>
  </si>
  <si>
    <t>Principal Payment</t>
  </si>
  <si>
    <t>Interest Payment</t>
  </si>
  <si>
    <r>
      <t xml:space="preserve">Principal per $1000                    </t>
    </r>
    <r>
      <rPr>
        <u/>
        <sz val="14"/>
        <rFont val="Arial"/>
        <family val="2"/>
      </rPr>
      <t xml:space="preserve"> Face Amount</t>
    </r>
  </si>
  <si>
    <r>
      <t xml:space="preserve">Interest per $1000                              </t>
    </r>
    <r>
      <rPr>
        <u/>
        <sz val="14"/>
        <rFont val="Arial"/>
        <family val="2"/>
      </rPr>
      <t>Face Amount</t>
    </r>
  </si>
  <si>
    <t>Total Securities</t>
  </si>
  <si>
    <t>I. COLLECTIONS</t>
  </si>
  <si>
    <t>Interest:</t>
  </si>
  <si>
    <t>Interest Collections</t>
  </si>
  <si>
    <t>Repurchased Loan Proceeds Related to Interest</t>
  </si>
  <si>
    <t>Total Interest Collections</t>
  </si>
  <si>
    <t>Principal:</t>
  </si>
  <si>
    <t>Principal Collections</t>
  </si>
  <si>
    <t>Repurchased Loan Proceeds Related to Principal</t>
  </si>
  <si>
    <t>Total Principal Collections</t>
  </si>
  <si>
    <t>Recoveries of Defaulted Receivables</t>
  </si>
  <si>
    <t>Total Collections</t>
  </si>
  <si>
    <t>II. COLLATERAL POOL BALANCE DATA</t>
  </si>
  <si>
    <t>Number</t>
  </si>
  <si>
    <t>Amount</t>
  </si>
  <si>
    <t>Adjusted Pool Balance - Beginning of Period</t>
  </si>
  <si>
    <t>Total Principal Payment</t>
  </si>
  <si>
    <t>III. DISTRIBUTIONS</t>
  </si>
  <si>
    <t>Reserve Account Draw</t>
  </si>
  <si>
    <t>Total Available for Distribution</t>
  </si>
  <si>
    <t>1. Reimbursement of Advance</t>
  </si>
  <si>
    <t>2. Servicing Fee:</t>
  </si>
  <si>
    <t>Servicing Fee Due</t>
  </si>
  <si>
    <t>Servicing Fee Paid</t>
  </si>
  <si>
    <t>Servicing Fee Shortfall</t>
  </si>
  <si>
    <t>3. Interest:</t>
  </si>
  <si>
    <t>Class A-1 Notes Monthly Interest</t>
  </si>
  <si>
    <t>Class A-1 Notes Interest Carryover Shortfall</t>
  </si>
  <si>
    <t>Class A-1 Notes Interest on Interest Carryover Shortfall</t>
  </si>
  <si>
    <t>Class A-1 Notes Monthly Interest Distributable Amount</t>
  </si>
  <si>
    <t>Class A-1 Notes Monthly Interest Paid</t>
  </si>
  <si>
    <t>Change in Class A-1 Notes Interest Carryover Shortfall</t>
  </si>
  <si>
    <t>Class A-2a Notes Monthly Interest</t>
  </si>
  <si>
    <t>Class A-2a Notes Interest Carryover Shortfall</t>
  </si>
  <si>
    <t>Class A-2a Notes Interest on Interest Carryover Shortfall</t>
  </si>
  <si>
    <t>Class A-2a Notes Monthly Interest Distributable Amount</t>
  </si>
  <si>
    <t>Class A-2a Notes Monthly Interest Paid</t>
  </si>
  <si>
    <t>Change in Class A-2a Notes Interest Carryover Shortfall</t>
  </si>
  <si>
    <t>Class A-2b Notes Monthly Interest</t>
  </si>
  <si>
    <t>Class A-2b Notes Interest Carryover Shortfall</t>
  </si>
  <si>
    <t>Class A-2b Notes Interest on Interest Carryover Shortfall</t>
  </si>
  <si>
    <t>Class A-2b Notes Monthly Interest Distributable Amount</t>
  </si>
  <si>
    <t>Class A-2b Notes Monthly Interest Paid</t>
  </si>
  <si>
    <t>Change in Class A-2b Notes Interest Carryover Shortfall</t>
  </si>
  <si>
    <t>Class A-3 Notes Monthly Interest</t>
  </si>
  <si>
    <t>Class A-3 Notes Interest Carryover Shortfall</t>
  </si>
  <si>
    <t>Class A-3 Notes Interest on Interest Carryover Shortfall</t>
  </si>
  <si>
    <t>Class A-3 Notes Monthly Interest Distributable Amount</t>
  </si>
  <si>
    <t>Class A-3 Notes Monthly Interest Paid</t>
  </si>
  <si>
    <t>Change in Class A-3 Notes Interest Carryover Shortfall</t>
  </si>
  <si>
    <t>Class A-4 Notes Monthly Interest</t>
  </si>
  <si>
    <t>Class A-4 Notes Interest Carryover Shortfall</t>
  </si>
  <si>
    <t>Class A-4 Notes Interest on Interest Carryover Shortfall</t>
  </si>
  <si>
    <t>Class A-4 Notes Monthly Interest Distributable Amount</t>
  </si>
  <si>
    <t>Class A-4 Notes Monthly Interest Paid</t>
  </si>
  <si>
    <t>Change in Class A-4 Notes Interest Carryover Shortfall</t>
  </si>
  <si>
    <t>Total Note Monthly Interest</t>
  </si>
  <si>
    <t>Total Note Monthly Interest Due</t>
  </si>
  <si>
    <t>Total Note Monthly Interest Paid</t>
  </si>
  <si>
    <t>Total Note Interest Carryover Shortfall</t>
  </si>
  <si>
    <t>Change in Total Note Interest Carryover Shortfall</t>
  </si>
  <si>
    <t>Total Available for Principal Distribution</t>
  </si>
  <si>
    <t>4. Total Monthly Principal Paid on the Notes</t>
  </si>
  <si>
    <t>Total Noteholders' Principal Carryover Shortfall</t>
  </si>
  <si>
    <t>Total Noteholders' Principal Distributable Amount</t>
  </si>
  <si>
    <t>Change in Total Noteholders' Principal Carryover Shortfall</t>
  </si>
  <si>
    <t>5. Total Monthly Principal Paid on the Certificates</t>
  </si>
  <si>
    <t>Total Certificateholders' Principal Carryover Shortfall</t>
  </si>
  <si>
    <t>Total Certificateholders' Principal Distributable Amount</t>
  </si>
  <si>
    <t>Change in Total Certificateholders' Principal Carryover Shortfall</t>
  </si>
  <si>
    <t>Remaining Available Collections</t>
  </si>
  <si>
    <t>Deposit from Remaining Available Collections to fund Reserve Account</t>
  </si>
  <si>
    <t>Remaining Available Collections Released to Certificateholder</t>
  </si>
  <si>
    <t>IV. YIELD SUPPLEMENT ACCOUNT</t>
  </si>
  <si>
    <t>Beginning Yield Supplement Account Balance</t>
  </si>
  <si>
    <t>Release to Collection Account</t>
  </si>
  <si>
    <t>Ending Yield Supplement Account Balance</t>
  </si>
  <si>
    <t>V. RESERVE ACCOUNT</t>
  </si>
  <si>
    <t>Initial Reserve Account Amount</t>
  </si>
  <si>
    <t>Required Reserve Account Amount</t>
  </si>
  <si>
    <t>Beginning Reserve Account Balance</t>
  </si>
  <si>
    <t>Deposit of Remaining Available Collections</t>
  </si>
  <si>
    <t>Ending Reserve Account Balance</t>
  </si>
  <si>
    <t>Required Reserve Account Amount for Next Period</t>
  </si>
  <si>
    <t>VI. POOL STATISTICS</t>
  </si>
  <si>
    <t>Weighted Average Coupon</t>
  </si>
  <si>
    <t>Weighted Average Remaining Maturity</t>
  </si>
  <si>
    <t>Principal on Defaulted Receivables</t>
  </si>
  <si>
    <t>Principal Recoveries of Defaulted Receivables</t>
  </si>
  <si>
    <t xml:space="preserve">  Monthly Net Losses</t>
  </si>
  <si>
    <t>Pool Balance at Beginning of Collection Period</t>
  </si>
  <si>
    <t>Net Loss Ratio for Third Preceding Collection Period</t>
  </si>
  <si>
    <t>Net Loss Ratio for Second Preceding Collection Period</t>
  </si>
  <si>
    <t>Net Loss Ratio for Preceding Collection Period</t>
  </si>
  <si>
    <t>Net Loss Ratio for Current Collection Period</t>
  </si>
  <si>
    <t>Four-Month Average Net Loss Ratio</t>
  </si>
  <si>
    <t>Cumulative Net Losses for all Periods</t>
  </si>
  <si>
    <t>Delinquent Receivables:</t>
  </si>
  <si>
    <t>% of Receivables (EOP Balance)</t>
  </si>
  <si>
    <t>31-60 Days Delinquent</t>
  </si>
  <si>
    <t>61-90 Days Delinquent</t>
  </si>
  <si>
    <t>91-120 Days Delinquent</t>
  </si>
  <si>
    <t>More than 120 Days</t>
  </si>
  <si>
    <t>Total 31+ Days Delinquent Receivables:</t>
  </si>
  <si>
    <t>61+ Days Delinquencies as Percentage of Receivables (EOP):</t>
  </si>
  <si>
    <t xml:space="preserve">   Delinquency Ratio for Third Preceding Collection Period </t>
  </si>
  <si>
    <t xml:space="preserve">   Delinquency Ratio for Second Preceding Collection Period </t>
  </si>
  <si>
    <t xml:space="preserve">   Delinquency Ratio for Preceding Collection Period </t>
  </si>
  <si>
    <t xml:space="preserve">   Delinquency Ratio for Current Collection Period </t>
  </si>
  <si>
    <t xml:space="preserve">   Four-Month Average Delinquency Ratio</t>
  </si>
  <si>
    <t>60 Day Delinquent Receivables</t>
  </si>
  <si>
    <t>Delinquency Percentage</t>
  </si>
  <si>
    <t>Delinquency Trigger</t>
  </si>
  <si>
    <t>Does the Delinquency Percentage exceed the Delinquency Trigger?</t>
  </si>
  <si>
    <t>Principal Balance of Extensions</t>
  </si>
  <si>
    <t>Number of Extensions</t>
  </si>
  <si>
    <t>VII. STATEMENTS TO NOTEHOLDERS</t>
  </si>
  <si>
    <t>1. Has there been a material change in practices with respect to charge-</t>
  </si>
  <si>
    <t>offs, collection and management of delinquent Receivables, and the effect</t>
  </si>
  <si>
    <t xml:space="preserve">of any grace period, re-aging, re-structuring, partial payments or </t>
  </si>
  <si>
    <t>other practices on delinquency and loss experience?</t>
  </si>
  <si>
    <t xml:space="preserve">2. Have there been any material breaches of representations, warranties </t>
  </si>
  <si>
    <t>or covenants contained in the Receivables?</t>
  </si>
  <si>
    <t xml:space="preserve">3. Has there been an issuance of notes or other securities backed by the </t>
  </si>
  <si>
    <t>Receivables?</t>
  </si>
  <si>
    <t xml:space="preserve">4. Has there been a material change in the underwriting, origination or acquisition </t>
  </si>
  <si>
    <t>of Receivables?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</si>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</sst>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00%"/>
    <numFmt numFmtId="165" formatCode="#,##0.000000_);\(#,##0.000000\)"/>
    <numFmt numFmtId="166" formatCode="0.00000%"/>
    <numFmt numFmtId="167" formatCode="#,##0.000_);\(#,##0.000\)"/>
    <numFmt numFmtId="168" formatCode="_(* #,##0.0000000_);_(* \(#,##0.0000000\);_(* &quot;-&quot;??_);_(@_)"/>
    <numFmt numFmtId="169" formatCode="#,##0.0000000_);\(#,##0.0000000\)"/>
    <numFmt numFmtId="170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4"/>
      <color indexed="10"/>
      <name val="Arial"/>
      <family val="2"/>
    </font>
    <font>
      <b/>
      <sz val="14"/>
      <name val="Calibri"/>
      <family val="2"/>
    </font>
    <font>
      <sz val="10"/>
      <name val="Arial"/>
      <family val="2"/>
    </font>
    <font>
      <sz val="14"/>
      <color indexed="62"/>
      <name val="Arial"/>
      <family val="2"/>
    </font>
    <font>
      <u/>
      <sz val="14"/>
      <name val="Arial"/>
      <family val="2"/>
    </font>
    <font>
      <sz val="11"/>
      <color indexed="8"/>
      <name val="Calibri"/>
      <family val="2"/>
    </font>
    <font>
      <sz val="14"/>
      <color indexed="12"/>
      <name val="Arial"/>
      <family val="2"/>
    </font>
    <font>
      <sz val="14"/>
      <color indexed="8"/>
      <name val="Arial"/>
      <family val="2"/>
    </font>
    <font>
      <sz val="10"/>
      <color theme="1"/>
      <name val="Times New Roman"/>
      <family val="1"/>
    </font>
    <font>
      <sz val="14"/>
      <color theme="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indent="5"/>
    </xf>
    <xf numFmtId="15" fontId="2" fillId="0" borderId="0" xfId="0" applyNumberFormat="1" applyFont="1"/>
    <xf numFmtId="0" fontId="4" fillId="0" borderId="0" xfId="0" applyFont="1"/>
    <xf numFmtId="15" fontId="2" fillId="0" borderId="0" xfId="0" applyNumberFormat="1" applyFont="1" applyAlignment="1">
      <alignment horizontal="center" vertical="center"/>
    </xf>
    <xf numFmtId="1" fontId="2" fillId="0" borderId="0" xfId="0" applyNumberFormat="1" applyFont="1"/>
    <xf numFmtId="0" fontId="6" fillId="0" borderId="0" xfId="3" applyFont="1"/>
    <xf numFmtId="15" fontId="6" fillId="0" borderId="0" xfId="3" applyNumberFormat="1" applyFont="1"/>
    <xf numFmtId="39" fontId="6" fillId="0" borderId="0" xfId="3" applyNumberFormat="1" applyFont="1"/>
    <xf numFmtId="0" fontId="6" fillId="0" borderId="0" xfId="3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4" fontId="6" fillId="0" borderId="0" xfId="3" applyNumberFormat="1" applyFont="1"/>
    <xf numFmtId="39" fontId="9" fillId="0" borderId="0" xfId="1" applyNumberFormat="1" applyFont="1" applyFill="1" applyBorder="1"/>
    <xf numFmtId="39" fontId="6" fillId="0" borderId="0" xfId="4" applyNumberFormat="1" applyFont="1" applyBorder="1"/>
    <xf numFmtId="39" fontId="6" fillId="0" borderId="0" xfId="4" applyNumberFormat="1" applyFont="1" applyFill="1" applyBorder="1"/>
    <xf numFmtId="165" fontId="6" fillId="0" borderId="0" xfId="4" applyNumberFormat="1" applyFont="1" applyBorder="1" applyAlignment="1">
      <alignment horizontal="center" vertical="center"/>
    </xf>
    <xf numFmtId="39" fontId="3" fillId="0" borderId="0" xfId="0" applyNumberFormat="1" applyFont="1"/>
    <xf numFmtId="39" fontId="2" fillId="0" borderId="0" xfId="0" applyNumberFormat="1" applyFont="1"/>
    <xf numFmtId="39" fontId="9" fillId="0" borderId="0" xfId="1" applyNumberFormat="1" applyFont="1" applyBorder="1"/>
    <xf numFmtId="39" fontId="2" fillId="0" borderId="0" xfId="1" applyNumberFormat="1" applyFont="1" applyBorder="1"/>
    <xf numFmtId="39" fontId="2" fillId="0" borderId="0" xfId="5" applyNumberFormat="1" applyFont="1"/>
    <xf numFmtId="0" fontId="2" fillId="0" borderId="0" xfId="0" applyFont="1" applyAlignment="1">
      <alignment horizontal="left" indent="1"/>
    </xf>
    <xf numFmtId="166" fontId="9" fillId="0" borderId="0" xfId="0" applyNumberFormat="1" applyFont="1"/>
    <xf numFmtId="164" fontId="2" fillId="0" borderId="0" xfId="0" applyNumberFormat="1" applyFont="1"/>
    <xf numFmtId="39" fontId="2" fillId="0" borderId="0" xfId="5" applyNumberFormat="1" applyFont="1" applyBorder="1"/>
    <xf numFmtId="167" fontId="2" fillId="0" borderId="0" xfId="5" applyNumberFormat="1" applyFont="1" applyBorder="1" applyAlignment="1">
      <alignment horizontal="center" vertical="center"/>
    </xf>
    <xf numFmtId="39" fontId="2" fillId="0" borderId="0" xfId="5" applyNumberFormat="1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68" fontId="6" fillId="0" borderId="0" xfId="4" applyNumberFormat="1" applyFont="1" applyBorder="1"/>
    <xf numFmtId="168" fontId="6" fillId="0" borderId="0" xfId="4" applyNumberFormat="1" applyFont="1" applyFill="1" applyBorder="1"/>
    <xf numFmtId="39" fontId="2" fillId="0" borderId="1" xfId="5" applyNumberFormat="1" applyFont="1" applyBorder="1"/>
    <xf numFmtId="169" fontId="2" fillId="0" borderId="0" xfId="5" applyNumberFormat="1" applyFont="1" applyBorder="1"/>
    <xf numFmtId="169" fontId="2" fillId="0" borderId="0" xfId="5" applyNumberFormat="1" applyFont="1"/>
    <xf numFmtId="39" fontId="2" fillId="0" borderId="0" xfId="5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2"/>
    </xf>
    <xf numFmtId="39" fontId="6" fillId="0" borderId="0" xfId="4" applyNumberFormat="1" applyFont="1" applyFill="1" applyAlignment="1">
      <alignment horizontal="right"/>
    </xf>
    <xf numFmtId="39" fontId="2" fillId="0" borderId="0" xfId="0" applyNumberFormat="1" applyFont="1" applyAlignment="1">
      <alignment horizontal="center" vertical="center"/>
    </xf>
    <xf numFmtId="39" fontId="3" fillId="0" borderId="0" xfId="1" applyNumberFormat="1" applyFont="1" applyFill="1" applyBorder="1" applyAlignment="1">
      <alignment horizontal="right"/>
    </xf>
    <xf numFmtId="39" fontId="6" fillId="0" borderId="2" xfId="4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39" fontId="2" fillId="0" borderId="0" xfId="5" applyNumberFormat="1" applyFont="1" applyAlignment="1">
      <alignment horizontal="right"/>
    </xf>
    <xf numFmtId="39" fontId="6" fillId="0" borderId="0" xfId="3" applyNumberFormat="1" applyFont="1" applyAlignment="1">
      <alignment horizontal="right"/>
    </xf>
    <xf numFmtId="39" fontId="6" fillId="0" borderId="3" xfId="3" applyNumberFormat="1" applyFont="1" applyBorder="1" applyAlignment="1">
      <alignment horizontal="right"/>
    </xf>
    <xf numFmtId="39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39" fontId="2" fillId="0" borderId="0" xfId="0" applyNumberFormat="1" applyFont="1" applyAlignment="1">
      <alignment horizontal="center"/>
    </xf>
    <xf numFmtId="43" fontId="7" fillId="0" borderId="0" xfId="5" applyFont="1" applyAlignment="1">
      <alignment horizontal="right"/>
    </xf>
    <xf numFmtId="170" fontId="6" fillId="0" borderId="0" xfId="4" applyNumberFormat="1" applyFont="1" applyFill="1" applyAlignment="1">
      <alignment horizontal="right"/>
    </xf>
    <xf numFmtId="170" fontId="6" fillId="0" borderId="0" xfId="4" applyNumberFormat="1" applyFont="1" applyFill="1"/>
    <xf numFmtId="39" fontId="6" fillId="0" borderId="0" xfId="4" applyNumberFormat="1" applyFont="1" applyFill="1" applyBorder="1" applyAlignment="1">
      <alignment horizontal="right"/>
    </xf>
    <xf numFmtId="39" fontId="6" fillId="0" borderId="0" xfId="4" applyNumberFormat="1" applyFont="1" applyFill="1"/>
    <xf numFmtId="0" fontId="2" fillId="0" borderId="0" xfId="0" applyFont="1" applyAlignment="1">
      <alignment horizontal="left" indent="3"/>
    </xf>
    <xf numFmtId="43" fontId="2" fillId="0" borderId="0" xfId="5" applyFont="1"/>
    <xf numFmtId="43" fontId="6" fillId="0" borderId="0" xfId="4" applyFont="1" applyFill="1"/>
    <xf numFmtId="39" fontId="6" fillId="0" borderId="2" xfId="3" applyNumberFormat="1" applyFont="1" applyBorder="1"/>
    <xf numFmtId="0" fontId="10" fillId="0" borderId="0" xfId="0" applyFont="1" applyAlignment="1">
      <alignment horizontal="left" indent="1"/>
    </xf>
    <xf numFmtId="10" fontId="2" fillId="0" borderId="0" xfId="0" applyNumberFormat="1" applyFont="1"/>
    <xf numFmtId="10" fontId="6" fillId="0" borderId="0" xfId="3" applyNumberFormat="1" applyFont="1"/>
    <xf numFmtId="10" fontId="2" fillId="0" borderId="0" xfId="2" applyNumberFormat="1" applyFont="1" applyFill="1" applyBorder="1" applyAlignment="1">
      <alignment horizontal="center" vertical="center"/>
    </xf>
    <xf numFmtId="10" fontId="6" fillId="0" borderId="0" xfId="6" applyNumberFormat="1" applyFont="1" applyFill="1"/>
    <xf numFmtId="43" fontId="7" fillId="0" borderId="0" xfId="5" applyFont="1" applyAlignment="1">
      <alignment horizontal="right" wrapText="1"/>
    </xf>
    <xf numFmtId="1" fontId="6" fillId="0" borderId="0" xfId="4" applyNumberFormat="1" applyFont="1" applyFill="1"/>
    <xf numFmtId="1" fontId="6" fillId="0" borderId="0" xfId="4" applyNumberFormat="1" applyFont="1" applyFill="1" applyBorder="1"/>
    <xf numFmtId="39" fontId="6" fillId="0" borderId="2" xfId="4" applyNumberFormat="1" applyFont="1" applyFill="1" applyBorder="1"/>
    <xf numFmtId="1" fontId="6" fillId="0" borderId="2" xfId="4" applyNumberFormat="1" applyFont="1" applyFill="1" applyBorder="1"/>
    <xf numFmtId="10" fontId="6" fillId="0" borderId="2" xfId="6" applyNumberFormat="1" applyFont="1" applyFill="1" applyBorder="1"/>
    <xf numFmtId="43" fontId="6" fillId="0" borderId="0" xfId="1" applyFont="1" applyFill="1"/>
    <xf numFmtId="10" fontId="6" fillId="0" borderId="0" xfId="4" applyNumberFormat="1" applyFont="1" applyFill="1"/>
    <xf numFmtId="43" fontId="2" fillId="0" borderId="0" xfId="0" applyNumberFormat="1" applyFont="1"/>
    <xf numFmtId="10" fontId="6" fillId="0" borderId="0" xfId="6" applyNumberFormat="1" applyFont="1" applyFill="1" applyAlignment="1">
      <alignment horizontal="right"/>
    </xf>
    <xf numFmtId="43" fontId="2" fillId="0" borderId="0" xfId="7" applyFont="1"/>
    <xf numFmtId="0" fontId="11" fillId="0" borderId="0" xfId="0" applyFont="1" applyAlignment="1">
      <alignment vertical="center" wrapText="1"/>
    </xf>
    <xf numFmtId="170" fontId="2" fillId="0" borderId="0" xfId="7" applyNumberFormat="1" applyFont="1"/>
    <xf numFmtId="0" fontId="6" fillId="0" borderId="0" xfId="3" applyFont="1" applyAlignment="1">
      <alignment horizontal="right"/>
    </xf>
    <xf numFmtId="0" fontId="12" fillId="0" borderId="0" xfId="0" applyFont="1" applyAlignment="1">
      <alignment vertical="center" wrapText="1"/>
    </xf>
  </cellXfs>
  <cellStyles count="8">
    <cellStyle name="Comma" xfId="1" builtinId="3"/>
    <cellStyle name="Comma 10" xfId="7" xr:uid="{17B5C243-E187-401E-A805-E6F73A9B04A9}"/>
    <cellStyle name="Comma 2" xfId="5" xr:uid="{E23C2862-57F7-4460-B798-8C9AF555C08A}"/>
    <cellStyle name="Comma 3 2" xfId="4" xr:uid="{A49BC50B-682C-4EDB-A819-904331BF3D42}"/>
    <cellStyle name="Normal" xfId="0" builtinId="0"/>
    <cellStyle name="Normal 3" xfId="3" xr:uid="{48D572E0-3A9C-4CE7-80AA-F1DDB7270CDB}"/>
    <cellStyle name="Percent" xfId="2" builtinId="5"/>
    <cellStyle name="Percent 3 2" xfId="6" xr:uid="{3E7E24A1-A909-4A36-97FB-2FA1D33E66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D9255-28A9-4E3B-8140-5917FDA9ED6C}">
  <sheetPr codeName="Sheet9">
    <pageSetUpPr fitToPage="1"/>
  </sheetPr>
  <dimension ref="A1:IV228"/>
  <sheetViews>
    <sheetView tabSelected="1" showRuler="0" zoomScale="80" zoomScaleNormal="80" zoomScaleSheetLayoutView="90" workbookViewId="0">
      <selection activeCell="E16" sqref="E16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45382</v>
      </c>
      <c r="C3" s="7" t="s">
        <v>2</v>
      </c>
      <c r="D3" s="2">
        <v>30</v>
      </c>
      <c r="E3" s="2" t="s">
        <v>3</v>
      </c>
      <c r="F3" s="8">
        <v>45352</v>
      </c>
      <c r="G3" s="2"/>
    </row>
    <row r="4" spans="1:13" ht="15.75" customHeight="1" x14ac:dyDescent="0.45">
      <c r="A4" s="2" t="s">
        <v>4</v>
      </c>
      <c r="B4" s="6">
        <v>45397</v>
      </c>
      <c r="C4" s="7" t="s">
        <v>5</v>
      </c>
      <c r="D4" s="9">
        <v>31</v>
      </c>
      <c r="E4" s="2" t="s">
        <v>6</v>
      </c>
      <c r="F4" s="8">
        <v>45382</v>
      </c>
      <c r="G4" s="2"/>
    </row>
    <row r="5" spans="1:13" ht="17.25" customHeight="1" x14ac:dyDescent="0.45">
      <c r="C5" s="5"/>
      <c r="E5" s="2" t="s">
        <v>7</v>
      </c>
      <c r="F5" s="8">
        <v>45366</v>
      </c>
      <c r="G5" s="2"/>
    </row>
    <row r="6" spans="1:13" ht="15.75" customHeight="1" x14ac:dyDescent="0.45">
      <c r="C6" s="5"/>
      <c r="E6" s="2" t="s">
        <v>8</v>
      </c>
      <c r="F6" s="8">
        <v>45397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1449675307.3599999</v>
      </c>
      <c r="D10" s="18">
        <v>1194128014.74</v>
      </c>
      <c r="E10" s="19">
        <v>1142599410.6300001</v>
      </c>
      <c r="F10" s="20">
        <f>IF(C12&lt;=0,0,E10/C12)</f>
        <v>0.87751634667193612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147591973</v>
      </c>
      <c r="D11" s="18">
        <v>110564876.67</v>
      </c>
      <c r="E11" s="19">
        <v>103723709.23999999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1302083334.3599999</v>
      </c>
      <c r="D12" s="18">
        <v>1083563138.0699999</v>
      </c>
      <c r="E12" s="19">
        <v>1038875701.3900001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1302083334.3599999</v>
      </c>
      <c r="D13" s="18">
        <f>SUM(D14:D19)</f>
        <v>1083563138.0699999</v>
      </c>
      <c r="E13" s="19">
        <f>SUM(E14:E19)</f>
        <v>1038875701.3900002</v>
      </c>
      <c r="F13" s="20">
        <f>IF(C13&lt;=0,0,E13/C13)</f>
        <v>0.79785653803842627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5.7090000000000002E-2</v>
      </c>
      <c r="C14" s="23">
        <v>352000000</v>
      </c>
      <c r="D14" s="18">
        <v>133479803.70999999</v>
      </c>
      <c r="E14" s="19">
        <v>88792367.030000165</v>
      </c>
      <c r="F14" s="20">
        <f t="shared" ref="F14:F19" si="0">IF(C14&lt;=0,0,E14/C14)</f>
        <v>0.25225104269886411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5.9499999999999997E-2</v>
      </c>
      <c r="C15" s="23">
        <v>219500000</v>
      </c>
      <c r="D15" s="18">
        <v>219500000</v>
      </c>
      <c r="E15" s="19">
        <v>219500000</v>
      </c>
      <c r="F15" s="20">
        <f t="shared" si="0"/>
        <v>1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5.8786400000000003E-2</v>
      </c>
      <c r="C16" s="23">
        <v>219500000</v>
      </c>
      <c r="D16" s="18">
        <v>219500000</v>
      </c>
      <c r="E16" s="19">
        <v>219500000</v>
      </c>
      <c r="F16" s="20">
        <f>IF(C16&lt;=0,0,E16/C16)</f>
        <v>1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5.9299999999999999E-2</v>
      </c>
      <c r="C17" s="23">
        <v>376000000</v>
      </c>
      <c r="D17" s="18">
        <v>376000000</v>
      </c>
      <c r="E17" s="19">
        <v>376000000</v>
      </c>
      <c r="F17" s="20">
        <f t="shared" si="0"/>
        <v>1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5.96E-2</v>
      </c>
      <c r="C18" s="23">
        <v>83000000</v>
      </c>
      <c r="D18" s="18">
        <v>83000000</v>
      </c>
      <c r="E18" s="19">
        <v>83000000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52083334.359999999</v>
      </c>
      <c r="D19" s="18">
        <v>52083334.359999999</v>
      </c>
      <c r="E19" s="19">
        <v>52083334.359999999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44687436.679999828</v>
      </c>
      <c r="C23" s="18">
        <v>656197.84</v>
      </c>
      <c r="D23" s="34">
        <f>IF(C14&lt;=0,0,B23/(C14/1000))</f>
        <v>126.95294511363588</v>
      </c>
      <c r="E23" s="35">
        <f>IF(C14&lt;=0,0,C23/(C14/1000))</f>
        <v>1.8641984090909089</v>
      </c>
      <c r="F23" s="31"/>
    </row>
    <row r="24" spans="1:13" x14ac:dyDescent="0.35">
      <c r="A24" s="26" t="s">
        <v>19</v>
      </c>
      <c r="B24" s="18">
        <v>0</v>
      </c>
      <c r="C24" s="18">
        <v>1088354.17</v>
      </c>
      <c r="D24" s="34">
        <f t="shared" ref="D24:D28" si="1">IF(C15&lt;=0,0,B24/(C15/1000))</f>
        <v>0</v>
      </c>
      <c r="E24" s="35">
        <f t="shared" ref="E24:E28" si="2">IF(C15&lt;=0,0,C24/(C15/1000))</f>
        <v>4.9583333485193615</v>
      </c>
      <c r="F24" s="31"/>
    </row>
    <row r="25" spans="1:13" x14ac:dyDescent="0.35">
      <c r="A25" s="26" t="s">
        <v>20</v>
      </c>
      <c r="B25" s="18">
        <v>0</v>
      </c>
      <c r="C25" s="18">
        <v>1111144.6100000001</v>
      </c>
      <c r="D25" s="34">
        <f t="shared" si="1"/>
        <v>0</v>
      </c>
      <c r="E25" s="35">
        <f>IF(C16&lt;=0,0,C25/(C16/1000))</f>
        <v>5.0621622323462416</v>
      </c>
      <c r="F25" s="31"/>
    </row>
    <row r="26" spans="1:13" x14ac:dyDescent="0.35">
      <c r="A26" s="26" t="s">
        <v>21</v>
      </c>
      <c r="B26" s="18">
        <v>0</v>
      </c>
      <c r="C26" s="18">
        <v>1858066.67</v>
      </c>
      <c r="D26" s="34">
        <f t="shared" si="1"/>
        <v>0</v>
      </c>
      <c r="E26" s="35">
        <f t="shared" si="2"/>
        <v>4.9416666755319145</v>
      </c>
      <c r="F26" s="31"/>
    </row>
    <row r="27" spans="1:13" x14ac:dyDescent="0.35">
      <c r="A27" s="26" t="s">
        <v>22</v>
      </c>
      <c r="B27" s="18">
        <v>0</v>
      </c>
      <c r="C27" s="18">
        <v>412233.33</v>
      </c>
      <c r="D27" s="34">
        <f t="shared" si="1"/>
        <v>0</v>
      </c>
      <c r="E27" s="35">
        <f t="shared" si="2"/>
        <v>4.966666626506024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44687436.679999828</v>
      </c>
      <c r="C29" s="36">
        <f>SUM(C23:C28)</f>
        <v>5125996.62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3510645.24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3510645.24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51167871.890000001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51167871.890000001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67738.649999999994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54746255.780000001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70998</v>
      </c>
      <c r="E51" s="48">
        <v>1083563138.0699999</v>
      </c>
      <c r="F51" s="43"/>
      <c r="G51" s="44"/>
    </row>
    <row r="52" spans="1:7" x14ac:dyDescent="0.35">
      <c r="A52" s="26" t="s">
        <v>44</v>
      </c>
      <c r="D52" s="10"/>
      <c r="E52" s="45">
        <f>D12-E12</f>
        <v>44687436.679999828</v>
      </c>
      <c r="F52" s="43"/>
      <c r="G52" s="44"/>
    </row>
    <row r="53" spans="1:7" x14ac:dyDescent="0.35">
      <c r="A53" s="26"/>
      <c r="D53" s="55">
        <v>69407</v>
      </c>
      <c r="E53" s="56">
        <f>E51-E52</f>
        <v>1038875701.3900001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54746255.780000001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54746255.780000001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995106.68</v>
      </c>
      <c r="F64" s="43"/>
      <c r="G64" s="44"/>
    </row>
    <row r="65" spans="1:7" x14ac:dyDescent="0.35">
      <c r="A65" s="41" t="s">
        <v>51</v>
      </c>
      <c r="E65" s="57">
        <v>995106.68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656197.84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656197.84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1088354.17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1088354.17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1111144.6100000001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1111144.6100000001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1858066.67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1858066.67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412233.33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412233.33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5125996.62</v>
      </c>
      <c r="F110" s="43"/>
      <c r="G110" s="44"/>
    </row>
    <row r="111" spans="1:7" x14ac:dyDescent="0.35">
      <c r="A111" s="58" t="s">
        <v>86</v>
      </c>
      <c r="E111" s="12">
        <f>E74+E82+E90+E98+E106</f>
        <v>5125996.62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48625152.48105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44687436.679999828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44687436.679999828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3937715.8010501713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3937715.8010501713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3255208.34</v>
      </c>
      <c r="F143" s="43"/>
      <c r="G143" s="44"/>
    </row>
    <row r="144" spans="1:7" x14ac:dyDescent="0.35">
      <c r="A144" s="26" t="s">
        <v>107</v>
      </c>
      <c r="E144" s="12">
        <v>3255208.34</v>
      </c>
      <c r="G144" s="44"/>
    </row>
    <row r="145" spans="1:256" x14ac:dyDescent="0.35">
      <c r="A145" s="26" t="s">
        <v>108</v>
      </c>
      <c r="E145" s="57">
        <v>3255208.34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3255208.34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3255208.34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3.7317304900000001E-2</v>
      </c>
      <c r="F153" s="43"/>
      <c r="G153" s="44"/>
    </row>
    <row r="154" spans="1:256" x14ac:dyDescent="0.35">
      <c r="A154" s="26" t="s">
        <v>114</v>
      </c>
      <c r="E154" s="60">
        <v>41.945467999999998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360732.22</v>
      </c>
      <c r="E157" s="2">
        <v>18</v>
      </c>
      <c r="F157" s="65"/>
      <c r="G157" s="44"/>
    </row>
    <row r="158" spans="1:256" x14ac:dyDescent="0.35">
      <c r="A158" s="26" t="s">
        <v>116</v>
      </c>
      <c r="D158" s="61">
        <v>67738.649999999994</v>
      </c>
      <c r="F158" s="43"/>
      <c r="G158" s="44"/>
    </row>
    <row r="159" spans="1:256" x14ac:dyDescent="0.35">
      <c r="A159" s="2" t="s">
        <v>117</v>
      </c>
      <c r="D159" s="22">
        <f>+D157-D158</f>
        <v>292993.56999999995</v>
      </c>
    </row>
    <row r="160" spans="1:256" x14ac:dyDescent="0.35">
      <c r="A160" s="26" t="s">
        <v>118</v>
      </c>
      <c r="D160" s="12">
        <v>1194128014.74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2.0401692000000002E-3</v>
      </c>
      <c r="F162" s="65"/>
      <c r="G162" s="44"/>
    </row>
    <row r="163" spans="1:7" x14ac:dyDescent="0.35">
      <c r="A163" s="26" t="s">
        <v>120</v>
      </c>
      <c r="D163" s="66">
        <v>3.4836969E-3</v>
      </c>
      <c r="F163" s="65"/>
      <c r="G163" s="44"/>
    </row>
    <row r="164" spans="1:7" x14ac:dyDescent="0.35">
      <c r="A164" s="26" t="s">
        <v>121</v>
      </c>
      <c r="D164" s="66">
        <v>3.1839016E-3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2.944343317132149E-3</v>
      </c>
      <c r="F165" s="43"/>
      <c r="G165" s="44"/>
    </row>
    <row r="166" spans="1:7" x14ac:dyDescent="0.35">
      <c r="A166" s="26" t="s">
        <v>123</v>
      </c>
      <c r="D166" s="64">
        <f>AVERAGE(D162:D165)</f>
        <v>2.9130277542830374E-3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1457417.6900000002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4083476.36</v>
      </c>
      <c r="E171" s="68">
        <v>223</v>
      </c>
      <c r="F171" s="66">
        <v>3.5738477737779291E-3</v>
      </c>
      <c r="G171" s="44"/>
    </row>
    <row r="172" spans="1:7" x14ac:dyDescent="0.35">
      <c r="A172" s="41" t="s">
        <v>128</v>
      </c>
      <c r="D172" s="57">
        <v>628648.41</v>
      </c>
      <c r="E172" s="68">
        <v>32</v>
      </c>
      <c r="F172" s="66">
        <v>5.5019143555603569E-4</v>
      </c>
      <c r="G172" s="44"/>
    </row>
    <row r="173" spans="1:7" x14ac:dyDescent="0.35">
      <c r="A173" s="41" t="s">
        <v>129</v>
      </c>
      <c r="D173" s="19">
        <v>188355.11</v>
      </c>
      <c r="E173" s="69">
        <v>8</v>
      </c>
      <c r="F173" s="66">
        <v>1.6484789703868812E-4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4900479.88</v>
      </c>
      <c r="E175" s="68">
        <f>SUM(E171:E174)</f>
        <v>263</v>
      </c>
      <c r="F175" s="74">
        <f>SUM(F171:F174)</f>
        <v>4.2888871063726528E-3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5.3516499999999999E-4</v>
      </c>
      <c r="E178" s="66">
        <v>5.0029070000000004E-4</v>
      </c>
      <c r="F178" s="65"/>
      <c r="G178" s="44"/>
    </row>
    <row r="179" spans="1:7" x14ac:dyDescent="0.35">
      <c r="A179" s="26" t="s">
        <v>134</v>
      </c>
      <c r="D179" s="66">
        <v>6.2718089999999995E-4</v>
      </c>
      <c r="E179" s="66">
        <v>5.3881540000000003E-4</v>
      </c>
      <c r="F179" s="65"/>
      <c r="G179" s="44"/>
    </row>
    <row r="180" spans="1:7" x14ac:dyDescent="0.35">
      <c r="A180" s="26" t="s">
        <v>135</v>
      </c>
      <c r="D180" s="66">
        <v>5.5950789999999998E-4</v>
      </c>
      <c r="E180" s="66">
        <v>5.2114139999999995E-4</v>
      </c>
      <c r="F180" s="65"/>
      <c r="G180" s="44"/>
    </row>
    <row r="181" spans="1:7" x14ac:dyDescent="0.35">
      <c r="A181" s="26" t="s">
        <v>136</v>
      </c>
      <c r="D181" s="66">
        <v>7.1503933259472378E-4</v>
      </c>
      <c r="E181" s="66">
        <f>IF(D53&lt;=0,0,SUM('Mar24'!E172:E174)/D53)</f>
        <v>5.763107467546501E-4</v>
      </c>
      <c r="F181" s="43"/>
      <c r="G181" s="44"/>
    </row>
    <row r="182" spans="1:7" x14ac:dyDescent="0.35">
      <c r="A182" s="26" t="s">
        <v>137</v>
      </c>
      <c r="D182" s="66">
        <f>AVERAGE(D178:D181)</f>
        <v>6.0922328314868093E-4</v>
      </c>
      <c r="E182" s="66">
        <f>AVERAGE(E178:E181)</f>
        <v>5.3413956168866248E-4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830140.37</v>
      </c>
      <c r="F184" s="43"/>
      <c r="G184" s="44"/>
    </row>
    <row r="185" spans="1:7" x14ac:dyDescent="0.35">
      <c r="A185" s="2" t="s">
        <v>139</v>
      </c>
      <c r="D185" s="63">
        <v>7.2653666917461628E-4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2292730.6800000002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106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155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155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155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155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50" fitToHeight="0" orientation="portrait" r:id="rId1"/>
  <headerFooter>
    <oddHeader xml:space="preserve">&amp;CNissan Auto Receivables 23-B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3DA9B-4B08-4C9F-A33F-12B82CAD9CB3}">
  <sheetPr codeName="Sheet8">
    <pageSetUpPr fitToPage="1"/>
  </sheetPr>
  <dimension ref="A1:IV228"/>
  <sheetViews>
    <sheetView showRuler="0" zoomScale="80" zoomScaleNormal="80" zoomScaleSheetLayoutView="90" workbookViewId="0">
      <selection activeCell="A34" sqref="A34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45351</v>
      </c>
      <c r="C3" s="7" t="s">
        <v>2</v>
      </c>
      <c r="D3" s="2">
        <v>30</v>
      </c>
      <c r="E3" s="2" t="s">
        <v>3</v>
      </c>
      <c r="F3" s="8">
        <v>45323</v>
      </c>
      <c r="G3" s="2"/>
    </row>
    <row r="4" spans="1:13" ht="15.75" customHeight="1" x14ac:dyDescent="0.45">
      <c r="A4" s="2" t="s">
        <v>4</v>
      </c>
      <c r="B4" s="6">
        <v>45366</v>
      </c>
      <c r="C4" s="7" t="s">
        <v>5</v>
      </c>
      <c r="D4" s="9">
        <v>29</v>
      </c>
      <c r="E4" s="2" t="s">
        <v>6</v>
      </c>
      <c r="F4" s="8">
        <v>45351</v>
      </c>
      <c r="G4" s="2"/>
    </row>
    <row r="5" spans="1:13" ht="17.25" customHeight="1" x14ac:dyDescent="0.45">
      <c r="C5" s="5"/>
      <c r="E5" s="2" t="s">
        <v>7</v>
      </c>
      <c r="F5" s="8">
        <v>45337</v>
      </c>
      <c r="G5" s="2"/>
    </row>
    <row r="6" spans="1:13" ht="15.75" customHeight="1" x14ac:dyDescent="0.45">
      <c r="C6" s="5"/>
      <c r="E6" s="2" t="s">
        <v>8</v>
      </c>
      <c r="F6" s="8">
        <v>45366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1449675307.3599999</v>
      </c>
      <c r="D10" s="18">
        <v>1243631565.9300001</v>
      </c>
      <c r="E10" s="19">
        <v>1194128014.74</v>
      </c>
      <c r="F10" s="20">
        <f>IF(C12&lt;=0,0,E10/C12)</f>
        <v>0.91709031459721269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147591973</v>
      </c>
      <c r="D11" s="18">
        <v>117360466.81</v>
      </c>
      <c r="E11" s="19">
        <v>110564876.67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1302083334.3599999</v>
      </c>
      <c r="D12" s="18">
        <v>1126271099.1200001</v>
      </c>
      <c r="E12" s="19">
        <v>1083563138.0699999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1302083334.3599999</v>
      </c>
      <c r="D13" s="18">
        <f>SUM(D14:D19)</f>
        <v>1126271099.1199999</v>
      </c>
      <c r="E13" s="19">
        <f>SUM(E14:E19)</f>
        <v>1083563138.0699999</v>
      </c>
      <c r="F13" s="20">
        <f>IF(C13&lt;=0,0,E13/C13)</f>
        <v>0.83217648938160549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5.7090000000000002E-2</v>
      </c>
      <c r="C14" s="23">
        <v>352000000</v>
      </c>
      <c r="D14" s="18">
        <v>176187764.75999999</v>
      </c>
      <c r="E14" s="19">
        <v>133479803.71000004</v>
      </c>
      <c r="F14" s="20">
        <f t="shared" ref="F14:F19" si="0">IF(C14&lt;=0,0,E14/C14)</f>
        <v>0.37920398781250009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5.9499999999999997E-2</v>
      </c>
      <c r="C15" s="23">
        <v>219500000</v>
      </c>
      <c r="D15" s="18">
        <v>219500000</v>
      </c>
      <c r="E15" s="19">
        <v>219500000</v>
      </c>
      <c r="F15" s="20">
        <f t="shared" si="0"/>
        <v>1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5.8847099999999999E-2</v>
      </c>
      <c r="C16" s="23">
        <v>219500000</v>
      </c>
      <c r="D16" s="18">
        <v>219500000</v>
      </c>
      <c r="E16" s="19">
        <v>219500000</v>
      </c>
      <c r="F16" s="20">
        <f>IF(C16&lt;=0,0,E16/C16)</f>
        <v>1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5.9299999999999999E-2</v>
      </c>
      <c r="C17" s="23">
        <v>376000000</v>
      </c>
      <c r="D17" s="18">
        <v>376000000</v>
      </c>
      <c r="E17" s="19">
        <v>376000000</v>
      </c>
      <c r="F17" s="20">
        <f t="shared" si="0"/>
        <v>1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5.96E-2</v>
      </c>
      <c r="C18" s="23">
        <v>83000000</v>
      </c>
      <c r="D18" s="18">
        <v>83000000</v>
      </c>
      <c r="E18" s="19">
        <v>83000000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52083334.359999999</v>
      </c>
      <c r="D19" s="18">
        <v>52083334.359999999</v>
      </c>
      <c r="E19" s="19">
        <v>52083334.359999999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42707961.049999952</v>
      </c>
      <c r="C23" s="18">
        <v>810272.85</v>
      </c>
      <c r="D23" s="34">
        <f>IF(C14&lt;=0,0,B23/(C14/1000))</f>
        <v>121.32943480113623</v>
      </c>
      <c r="E23" s="35">
        <f>IF(C14&lt;=0,0,C23/(C14/1000))</f>
        <v>2.3019115056818182</v>
      </c>
      <c r="F23" s="31"/>
    </row>
    <row r="24" spans="1:13" x14ac:dyDescent="0.35">
      <c r="A24" s="26" t="s">
        <v>19</v>
      </c>
      <c r="B24" s="18">
        <v>0</v>
      </c>
      <c r="C24" s="18">
        <v>1088354.17</v>
      </c>
      <c r="D24" s="34">
        <f t="shared" ref="D24:D28" si="1">IF(C15&lt;=0,0,B24/(C15/1000))</f>
        <v>0</v>
      </c>
      <c r="E24" s="35">
        <f t="shared" ref="E24:E28" si="2">IF(C15&lt;=0,0,C24/(C15/1000))</f>
        <v>4.9583333485193615</v>
      </c>
      <c r="F24" s="31"/>
    </row>
    <row r="25" spans="1:13" x14ac:dyDescent="0.35">
      <c r="A25" s="26" t="s">
        <v>20</v>
      </c>
      <c r="B25" s="18">
        <v>0</v>
      </c>
      <c r="C25" s="18">
        <v>1040531.15</v>
      </c>
      <c r="D25" s="34">
        <f t="shared" si="1"/>
        <v>0</v>
      </c>
      <c r="E25" s="35">
        <f>IF(C16&lt;=0,0,C25/(C16/1000))</f>
        <v>4.7404608200455582</v>
      </c>
      <c r="F25" s="31"/>
    </row>
    <row r="26" spans="1:13" x14ac:dyDescent="0.35">
      <c r="A26" s="26" t="s">
        <v>21</v>
      </c>
      <c r="B26" s="18">
        <v>0</v>
      </c>
      <c r="C26" s="18">
        <v>1858066.67</v>
      </c>
      <c r="D26" s="34">
        <f t="shared" si="1"/>
        <v>0</v>
      </c>
      <c r="E26" s="35">
        <f t="shared" si="2"/>
        <v>4.9416666755319145</v>
      </c>
      <c r="F26" s="31"/>
    </row>
    <row r="27" spans="1:13" x14ac:dyDescent="0.35">
      <c r="A27" s="26" t="s">
        <v>22</v>
      </c>
      <c r="B27" s="18">
        <v>0</v>
      </c>
      <c r="C27" s="18">
        <v>412233.33</v>
      </c>
      <c r="D27" s="34">
        <f t="shared" si="1"/>
        <v>0</v>
      </c>
      <c r="E27" s="35">
        <f t="shared" si="2"/>
        <v>4.966666626506024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42707961.049999952</v>
      </c>
      <c r="C29" s="36">
        <f>SUM(C23:C28)</f>
        <v>5209458.17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3771111.12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3771111.12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48937007.100000001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48937007.100000001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236577.38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52944695.600000001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72381</v>
      </c>
      <c r="E51" s="48">
        <v>1126271099.1200001</v>
      </c>
      <c r="F51" s="43"/>
      <c r="G51" s="44"/>
    </row>
    <row r="52" spans="1:7" x14ac:dyDescent="0.35">
      <c r="A52" s="26" t="s">
        <v>44</v>
      </c>
      <c r="D52" s="10"/>
      <c r="E52" s="45">
        <f>D12-E12</f>
        <v>42707961.050000191</v>
      </c>
      <c r="F52" s="43"/>
      <c r="G52" s="44"/>
    </row>
    <row r="53" spans="1:7" x14ac:dyDescent="0.35">
      <c r="A53" s="26"/>
      <c r="D53" s="55">
        <v>70998</v>
      </c>
      <c r="E53" s="56">
        <f>E51-E52</f>
        <v>1083563138.0699999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52944695.600000001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52944695.600000001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1036359.64</v>
      </c>
      <c r="F64" s="43"/>
      <c r="G64" s="44"/>
    </row>
    <row r="65" spans="1:7" x14ac:dyDescent="0.35">
      <c r="A65" s="41" t="s">
        <v>51</v>
      </c>
      <c r="E65" s="57">
        <v>1036359.64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810272.85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810272.85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1088354.17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1088354.17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1040531.15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1040531.15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1858066.67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1858066.67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412233.33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412233.33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5209458.17</v>
      </c>
      <c r="F110" s="43"/>
      <c r="G110" s="44"/>
    </row>
    <row r="111" spans="1:7" x14ac:dyDescent="0.35">
      <c r="A111" s="58" t="s">
        <v>86</v>
      </c>
      <c r="E111" s="12">
        <f>E74+E82+E90+E98+E106</f>
        <v>5209458.17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46698877.791725002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42707961.049999952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42707961.049999952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3990916.7417250499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3990916.7417250499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3255208.34</v>
      </c>
      <c r="F143" s="43"/>
      <c r="G143" s="44"/>
    </row>
    <row r="144" spans="1:7" x14ac:dyDescent="0.35">
      <c r="A144" s="26" t="s">
        <v>107</v>
      </c>
      <c r="E144" s="12">
        <v>3255208.34</v>
      </c>
      <c r="G144" s="44"/>
    </row>
    <row r="145" spans="1:256" x14ac:dyDescent="0.35">
      <c r="A145" s="26" t="s">
        <v>108</v>
      </c>
      <c r="E145" s="57">
        <v>3255208.34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3255208.34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3255208.34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3.7103018100000003E-2</v>
      </c>
      <c r="F153" s="43"/>
      <c r="G153" s="44"/>
    </row>
    <row r="154" spans="1:256" x14ac:dyDescent="0.35">
      <c r="A154" s="26" t="s">
        <v>114</v>
      </c>
      <c r="E154" s="60">
        <v>42.649403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566544.09</v>
      </c>
      <c r="E157" s="2">
        <v>23</v>
      </c>
      <c r="F157" s="65"/>
      <c r="G157" s="44"/>
    </row>
    <row r="158" spans="1:256" x14ac:dyDescent="0.35">
      <c r="A158" s="26" t="s">
        <v>116</v>
      </c>
      <c r="D158" s="61">
        <v>236577.38</v>
      </c>
      <c r="F158" s="43"/>
      <c r="G158" s="44"/>
    </row>
    <row r="159" spans="1:256" x14ac:dyDescent="0.35">
      <c r="A159" s="2" t="s">
        <v>117</v>
      </c>
      <c r="D159" s="22">
        <f>+D157-D158</f>
        <v>329966.70999999996</v>
      </c>
    </row>
    <row r="160" spans="1:256" x14ac:dyDescent="0.35">
      <c r="A160" s="26" t="s">
        <v>118</v>
      </c>
      <c r="D160" s="12">
        <v>1243631565.9300001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1.0460573000000001E-3</v>
      </c>
      <c r="F162" s="65"/>
      <c r="G162" s="44"/>
    </row>
    <row r="163" spans="1:7" x14ac:dyDescent="0.35">
      <c r="A163" s="26" t="s">
        <v>120</v>
      </c>
      <c r="D163" s="66">
        <v>2.0401692000000002E-3</v>
      </c>
      <c r="F163" s="65"/>
      <c r="G163" s="44"/>
    </row>
    <row r="164" spans="1:7" x14ac:dyDescent="0.35">
      <c r="A164" s="26" t="s">
        <v>121</v>
      </c>
      <c r="D164" s="66">
        <v>3.4836969E-3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3.1839015898884578E-3</v>
      </c>
      <c r="F165" s="43"/>
      <c r="G165" s="44"/>
    </row>
    <row r="166" spans="1:7" x14ac:dyDescent="0.35">
      <c r="A166" s="26" t="s">
        <v>123</v>
      </c>
      <c r="D166" s="64">
        <f>AVERAGE(D162:D165)</f>
        <v>2.4384562474721143E-3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1164424.1200000001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2853692.08</v>
      </c>
      <c r="E171" s="68">
        <v>152</v>
      </c>
      <c r="F171" s="66">
        <v>2.3897706483515845E-3</v>
      </c>
      <c r="G171" s="44"/>
    </row>
    <row r="172" spans="1:7" x14ac:dyDescent="0.35">
      <c r="A172" s="41" t="s">
        <v>128</v>
      </c>
      <c r="D172" s="57">
        <v>469545.27</v>
      </c>
      <c r="E172" s="68">
        <v>26</v>
      </c>
      <c r="F172" s="66">
        <v>3.9321183675791667E-4</v>
      </c>
      <c r="G172" s="44"/>
    </row>
    <row r="173" spans="1:7" x14ac:dyDescent="0.35">
      <c r="A173" s="41" t="s">
        <v>129</v>
      </c>
      <c r="D173" s="19">
        <v>198578.76</v>
      </c>
      <c r="E173" s="69">
        <v>11</v>
      </c>
      <c r="F173" s="66">
        <v>1.6629603991263615E-4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3521816.1100000003</v>
      </c>
      <c r="E175" s="68">
        <f>SUM(E171:E174)</f>
        <v>189</v>
      </c>
      <c r="F175" s="74">
        <f>SUM(F171:F174)</f>
        <v>2.9492785250221374E-3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2.985617E-4</v>
      </c>
      <c r="E178" s="66">
        <v>2.804862E-4</v>
      </c>
      <c r="F178" s="65"/>
      <c r="G178" s="44"/>
    </row>
    <row r="179" spans="1:7" x14ac:dyDescent="0.35">
      <c r="A179" s="26" t="s">
        <v>134</v>
      </c>
      <c r="D179" s="66">
        <v>5.3516499999999999E-4</v>
      </c>
      <c r="E179" s="66">
        <v>5.0029070000000004E-4</v>
      </c>
      <c r="F179" s="65"/>
      <c r="G179" s="44"/>
    </row>
    <row r="180" spans="1:7" x14ac:dyDescent="0.35">
      <c r="A180" s="26" t="s">
        <v>135</v>
      </c>
      <c r="D180" s="66">
        <v>6.2718089999999995E-4</v>
      </c>
      <c r="E180" s="66">
        <v>5.3881540000000003E-4</v>
      </c>
      <c r="F180" s="65"/>
      <c r="G180" s="44"/>
    </row>
    <row r="181" spans="1:7" x14ac:dyDescent="0.35">
      <c r="A181" s="26" t="s">
        <v>136</v>
      </c>
      <c r="D181" s="66">
        <v>5.5950787667055288E-4</v>
      </c>
      <c r="E181" s="66">
        <f>IF(D53&lt;=0,0,SUM('Feb24'!E172:E174)/D53)</f>
        <v>5.2114144060396068E-4</v>
      </c>
      <c r="F181" s="43"/>
      <c r="G181" s="44"/>
    </row>
    <row r="182" spans="1:7" x14ac:dyDescent="0.35">
      <c r="A182" s="26" t="s">
        <v>137</v>
      </c>
      <c r="D182" s="66">
        <f>AVERAGE(D178:D181)</f>
        <v>5.0510386916763816E-4</v>
      </c>
      <c r="E182" s="66">
        <f>AVERAGE(E178:E181)</f>
        <v>4.6018343515099019E-4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683996.32</v>
      </c>
      <c r="F184" s="43"/>
      <c r="G184" s="44"/>
    </row>
    <row r="185" spans="1:7" x14ac:dyDescent="0.35">
      <c r="A185" s="2" t="s">
        <v>139</v>
      </c>
      <c r="D185" s="63">
        <v>5.7279982678316767E-4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2290224.4500000002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101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155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155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155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155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23-B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7283B-B48B-44A1-9608-4F2D47E8A36F}">
  <sheetPr codeName="Sheet7">
    <pageSetUpPr fitToPage="1"/>
  </sheetPr>
  <dimension ref="A1:IV228"/>
  <sheetViews>
    <sheetView showRuler="0" zoomScale="80" zoomScaleNormal="80" zoomScaleSheetLayoutView="90" workbookViewId="0">
      <selection activeCell="B32" sqref="B32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45322</v>
      </c>
      <c r="C3" s="7" t="s">
        <v>2</v>
      </c>
      <c r="D3" s="2">
        <v>30</v>
      </c>
      <c r="E3" s="2" t="s">
        <v>3</v>
      </c>
      <c r="F3" s="8">
        <v>45292</v>
      </c>
      <c r="G3" s="2"/>
    </row>
    <row r="4" spans="1:13" ht="15.75" customHeight="1" x14ac:dyDescent="0.45">
      <c r="A4" s="2" t="s">
        <v>4</v>
      </c>
      <c r="B4" s="6">
        <v>45337</v>
      </c>
      <c r="C4" s="7" t="s">
        <v>5</v>
      </c>
      <c r="D4" s="9">
        <v>30</v>
      </c>
      <c r="E4" s="2" t="s">
        <v>6</v>
      </c>
      <c r="F4" s="8">
        <v>45322</v>
      </c>
      <c r="G4" s="2"/>
    </row>
    <row r="5" spans="1:13" ht="17.25" customHeight="1" x14ac:dyDescent="0.45">
      <c r="C5" s="5"/>
      <c r="E5" s="2" t="s">
        <v>7</v>
      </c>
      <c r="F5" s="8">
        <v>45307</v>
      </c>
      <c r="G5" s="2"/>
    </row>
    <row r="6" spans="1:13" ht="15.75" customHeight="1" x14ac:dyDescent="0.45">
      <c r="C6" s="5"/>
      <c r="E6" s="2" t="s">
        <v>8</v>
      </c>
      <c r="F6" s="8">
        <v>45337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1449675307.3599999</v>
      </c>
      <c r="D10" s="18">
        <v>1296621187.2</v>
      </c>
      <c r="E10" s="19">
        <v>1243631565.9300001</v>
      </c>
      <c r="F10" s="20">
        <f>IF(C12&lt;=0,0,E10/C12)</f>
        <v>0.95510904188115575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147591973</v>
      </c>
      <c r="D11" s="18">
        <v>124791068.59999999</v>
      </c>
      <c r="E11" s="19">
        <v>117360466.81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1302083334.3599999</v>
      </c>
      <c r="D12" s="18">
        <v>1171830118.6000001</v>
      </c>
      <c r="E12" s="19">
        <v>1126271099.1200001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1302083334.3599999</v>
      </c>
      <c r="D13" s="18">
        <f>SUM(D14:D19)</f>
        <v>1171830118.5999999</v>
      </c>
      <c r="E13" s="19">
        <f>SUM(E14:E19)</f>
        <v>1126271099.1200001</v>
      </c>
      <c r="F13" s="20">
        <f>IF(C13&lt;=0,0,E13/C13)</f>
        <v>0.86497620344214377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5.7090000000000002E-2</v>
      </c>
      <c r="C14" s="23">
        <v>352000000</v>
      </c>
      <c r="D14" s="18">
        <v>221746784.24000001</v>
      </c>
      <c r="E14" s="19">
        <v>176187764.76000023</v>
      </c>
      <c r="F14" s="20">
        <f t="shared" ref="F14:F19" si="0">IF(C14&lt;=0,0,E14/C14)</f>
        <v>0.50053342261363698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5.9499999999999997E-2</v>
      </c>
      <c r="C15" s="23">
        <v>219500000</v>
      </c>
      <c r="D15" s="18">
        <v>219500000</v>
      </c>
      <c r="E15" s="19">
        <v>219500000</v>
      </c>
      <c r="F15" s="20">
        <f t="shared" si="0"/>
        <v>1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5.9060000000000001E-2</v>
      </c>
      <c r="C16" s="23">
        <v>219500000</v>
      </c>
      <c r="D16" s="18">
        <v>219500000</v>
      </c>
      <c r="E16" s="19">
        <v>219500000</v>
      </c>
      <c r="F16" s="20">
        <f>IF(C16&lt;=0,0,E16/C16)</f>
        <v>1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5.9299999999999999E-2</v>
      </c>
      <c r="C17" s="23">
        <v>376000000</v>
      </c>
      <c r="D17" s="18">
        <v>376000000</v>
      </c>
      <c r="E17" s="19">
        <v>376000000</v>
      </c>
      <c r="F17" s="20">
        <f t="shared" si="0"/>
        <v>1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5.96E-2</v>
      </c>
      <c r="C18" s="23">
        <v>83000000</v>
      </c>
      <c r="D18" s="18">
        <v>83000000</v>
      </c>
      <c r="E18" s="19">
        <v>83000000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52083334.359999999</v>
      </c>
      <c r="D19" s="18">
        <v>52083334.359999999</v>
      </c>
      <c r="E19" s="19">
        <v>52083334.359999999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45559019.479999781</v>
      </c>
      <c r="C23" s="18">
        <v>1054960.33</v>
      </c>
      <c r="D23" s="34">
        <f>IF(C14&lt;=0,0,B23/(C14/1000))</f>
        <v>129.42903261363574</v>
      </c>
      <c r="E23" s="35">
        <f>IF(C14&lt;=0,0,C23/(C14/1000))</f>
        <v>2.9970463920454549</v>
      </c>
      <c r="F23" s="31"/>
    </row>
    <row r="24" spans="1:13" x14ac:dyDescent="0.35">
      <c r="A24" s="26" t="s">
        <v>19</v>
      </c>
      <c r="B24" s="18">
        <v>0</v>
      </c>
      <c r="C24" s="18">
        <v>1088354.17</v>
      </c>
      <c r="D24" s="34">
        <f t="shared" ref="D24:D28" si="1">IF(C15&lt;=0,0,B24/(C15/1000))</f>
        <v>0</v>
      </c>
      <c r="E24" s="35">
        <f t="shared" ref="E24:E28" si="2">IF(C15&lt;=0,0,C24/(C15/1000))</f>
        <v>4.9583333485193615</v>
      </c>
      <c r="F24" s="31"/>
    </row>
    <row r="25" spans="1:13" x14ac:dyDescent="0.35">
      <c r="A25" s="26" t="s">
        <v>20</v>
      </c>
      <c r="B25" s="18">
        <v>0</v>
      </c>
      <c r="C25" s="18">
        <v>1080305.83</v>
      </c>
      <c r="D25" s="34">
        <f t="shared" si="1"/>
        <v>0</v>
      </c>
      <c r="E25" s="35">
        <f>IF(C16&lt;=0,0,C25/(C16/1000))</f>
        <v>4.9216666514806384</v>
      </c>
      <c r="F25" s="31"/>
    </row>
    <row r="26" spans="1:13" x14ac:dyDescent="0.35">
      <c r="A26" s="26" t="s">
        <v>21</v>
      </c>
      <c r="B26" s="18">
        <v>0</v>
      </c>
      <c r="C26" s="18">
        <v>1858066.67</v>
      </c>
      <c r="D26" s="34">
        <f t="shared" si="1"/>
        <v>0</v>
      </c>
      <c r="E26" s="35">
        <f t="shared" si="2"/>
        <v>4.9416666755319145</v>
      </c>
      <c r="F26" s="31"/>
    </row>
    <row r="27" spans="1:13" x14ac:dyDescent="0.35">
      <c r="A27" s="26" t="s">
        <v>22</v>
      </c>
      <c r="B27" s="18">
        <v>0</v>
      </c>
      <c r="C27" s="18">
        <v>412233.33</v>
      </c>
      <c r="D27" s="34">
        <f t="shared" si="1"/>
        <v>0</v>
      </c>
      <c r="E27" s="35">
        <f t="shared" si="2"/>
        <v>4.966666626506024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45559019.479999781</v>
      </c>
      <c r="C29" s="36">
        <f>SUM(C23:C28)</f>
        <v>5493920.3300000001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4143584.84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4143584.84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52570328.579999998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52570328.579999998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42873.09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56756786.510000005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73957</v>
      </c>
      <c r="E51" s="48">
        <v>1171830118.6000001</v>
      </c>
      <c r="F51" s="43"/>
      <c r="G51" s="44"/>
    </row>
    <row r="52" spans="1:7" x14ac:dyDescent="0.35">
      <c r="A52" s="26" t="s">
        <v>44</v>
      </c>
      <c r="D52" s="10"/>
      <c r="E52" s="45">
        <f>D12-E12</f>
        <v>45559019.480000019</v>
      </c>
      <c r="F52" s="43"/>
      <c r="G52" s="44"/>
    </row>
    <row r="53" spans="1:7" x14ac:dyDescent="0.35">
      <c r="A53" s="26"/>
      <c r="D53" s="55">
        <v>72381</v>
      </c>
      <c r="E53" s="56">
        <f>E51-E52</f>
        <v>1126271099.1200001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56756786.510000005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56756786.510000005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1080517.6599999999</v>
      </c>
      <c r="F64" s="43"/>
      <c r="G64" s="44"/>
    </row>
    <row r="65" spans="1:7" x14ac:dyDescent="0.35">
      <c r="A65" s="41" t="s">
        <v>51</v>
      </c>
      <c r="E65" s="57">
        <v>1080517.6599999999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1054960.33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1054960.33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1088354.17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1088354.17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1080305.83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1080305.83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1858066.67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1858066.67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412233.33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412233.33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5493920.3300000001</v>
      </c>
      <c r="F110" s="43"/>
      <c r="G110" s="44"/>
    </row>
    <row r="111" spans="1:7" x14ac:dyDescent="0.35">
      <c r="A111" s="58" t="s">
        <v>86</v>
      </c>
      <c r="E111" s="12">
        <f>E74+E82+E90+E98+E106</f>
        <v>5493920.3300000001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50182348.524000004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45559019.479999781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45559019.479999781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4623329.0440002233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4623329.0440002233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3255208.34</v>
      </c>
      <c r="F143" s="43"/>
      <c r="G143" s="44"/>
    </row>
    <row r="144" spans="1:7" x14ac:dyDescent="0.35">
      <c r="A144" s="26" t="s">
        <v>107</v>
      </c>
      <c r="E144" s="12">
        <v>3255208.34</v>
      </c>
      <c r="G144" s="44"/>
    </row>
    <row r="145" spans="1:256" x14ac:dyDescent="0.35">
      <c r="A145" s="26" t="s">
        <v>108</v>
      </c>
      <c r="E145" s="57">
        <v>3255208.34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3255208.34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3255208.34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3.6906087999999997E-2</v>
      </c>
      <c r="F153" s="43"/>
      <c r="G153" s="44"/>
    </row>
    <row r="154" spans="1:256" x14ac:dyDescent="0.35">
      <c r="A154" s="26" t="s">
        <v>114</v>
      </c>
      <c r="E154" s="60">
        <v>43.348773999999999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419292.69</v>
      </c>
      <c r="E157" s="2">
        <v>24</v>
      </c>
      <c r="F157" s="65"/>
      <c r="G157" s="44"/>
    </row>
    <row r="158" spans="1:256" x14ac:dyDescent="0.35">
      <c r="A158" s="26" t="s">
        <v>116</v>
      </c>
      <c r="D158" s="61">
        <v>42873.09</v>
      </c>
      <c r="F158" s="43"/>
      <c r="G158" s="44"/>
    </row>
    <row r="159" spans="1:256" x14ac:dyDescent="0.35">
      <c r="A159" s="2" t="s">
        <v>117</v>
      </c>
      <c r="D159" s="22">
        <f>+D157-D158</f>
        <v>376419.6</v>
      </c>
    </row>
    <row r="160" spans="1:256" x14ac:dyDescent="0.35">
      <c r="A160" s="26" t="s">
        <v>118</v>
      </c>
      <c r="D160" s="12">
        <v>1296621187.2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8.8938310000000003E-4</v>
      </c>
      <c r="F162" s="65"/>
      <c r="G162" s="44"/>
    </row>
    <row r="163" spans="1:7" x14ac:dyDescent="0.35">
      <c r="A163" s="26" t="s">
        <v>120</v>
      </c>
      <c r="D163" s="66">
        <v>1.0460573000000001E-3</v>
      </c>
      <c r="F163" s="65"/>
      <c r="G163" s="44"/>
    </row>
    <row r="164" spans="1:7" x14ac:dyDescent="0.35">
      <c r="A164" s="26" t="s">
        <v>121</v>
      </c>
      <c r="D164" s="66">
        <v>2.0401692000000002E-3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3.4836968920385685E-3</v>
      </c>
      <c r="F165" s="43"/>
      <c r="G165" s="44"/>
    </row>
    <row r="166" spans="1:7" x14ac:dyDescent="0.35">
      <c r="A166" s="26" t="s">
        <v>123</v>
      </c>
      <c r="D166" s="64">
        <f>AVERAGE(D162:D165)</f>
        <v>1.8648266230096423E-3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834457.41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3064359.88</v>
      </c>
      <c r="E171" s="68">
        <v>155</v>
      </c>
      <c r="F171" s="66">
        <v>2.4640415730429301E-3</v>
      </c>
      <c r="G171" s="44"/>
    </row>
    <row r="172" spans="1:7" x14ac:dyDescent="0.35">
      <c r="A172" s="41" t="s">
        <v>128</v>
      </c>
      <c r="D172" s="57">
        <v>608560.66</v>
      </c>
      <c r="E172" s="68">
        <v>30</v>
      </c>
      <c r="F172" s="66">
        <v>4.8934159977268856E-4</v>
      </c>
      <c r="G172" s="44"/>
    </row>
    <row r="173" spans="1:7" x14ac:dyDescent="0.35">
      <c r="A173" s="41" t="s">
        <v>129</v>
      </c>
      <c r="D173" s="19">
        <v>171421.31</v>
      </c>
      <c r="E173" s="69">
        <v>9</v>
      </c>
      <c r="F173" s="66">
        <v>1.3783930441795231E-4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3844341.85</v>
      </c>
      <c r="E175" s="68">
        <f>SUM(E171:E174)</f>
        <v>194</v>
      </c>
      <c r="F175" s="74">
        <f>SUM(F171:F174)</f>
        <v>3.091222477233571E-3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2.2087300000000001E-5</v>
      </c>
      <c r="E178" s="66">
        <v>1.32022E-5</v>
      </c>
      <c r="F178" s="65"/>
      <c r="G178" s="44"/>
    </row>
    <row r="179" spans="1:7" x14ac:dyDescent="0.35">
      <c r="A179" s="26" t="s">
        <v>134</v>
      </c>
      <c r="D179" s="66">
        <v>2.985617E-4</v>
      </c>
      <c r="E179" s="66">
        <v>2.804862E-4</v>
      </c>
      <c r="F179" s="65"/>
      <c r="G179" s="44"/>
    </row>
    <row r="180" spans="1:7" x14ac:dyDescent="0.35">
      <c r="A180" s="26" t="s">
        <v>135</v>
      </c>
      <c r="D180" s="66">
        <v>5.3516499999999999E-4</v>
      </c>
      <c r="E180" s="66">
        <v>5.0029070000000004E-4</v>
      </c>
      <c r="F180" s="65"/>
      <c r="G180" s="44"/>
    </row>
    <row r="181" spans="1:7" x14ac:dyDescent="0.35">
      <c r="A181" s="26" t="s">
        <v>136</v>
      </c>
      <c r="D181" s="66">
        <v>6.2718090419064084E-4</v>
      </c>
      <c r="E181" s="66">
        <f>IF(D53&lt;=0,0,SUM('Jan24'!E172:E174)/D53)</f>
        <v>5.3881543498984536E-4</v>
      </c>
      <c r="F181" s="43"/>
      <c r="G181" s="44"/>
    </row>
    <row r="182" spans="1:7" x14ac:dyDescent="0.35">
      <c r="A182" s="26" t="s">
        <v>137</v>
      </c>
      <c r="D182" s="66">
        <f>AVERAGE(D178:D181)</f>
        <v>3.7074872604766021E-4</v>
      </c>
      <c r="E182" s="66">
        <f>AVERAGE(E178:E181)</f>
        <v>3.3319863374746135E-4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856794.68</v>
      </c>
      <c r="F184" s="43"/>
      <c r="G184" s="44"/>
    </row>
    <row r="185" spans="1:7" x14ac:dyDescent="0.35">
      <c r="A185" s="2" t="s">
        <v>139</v>
      </c>
      <c r="D185" s="63">
        <v>6.8894574846150713E-4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3397696.38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146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155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155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155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155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50" fitToHeight="0" orientation="portrait" r:id="rId1"/>
  <headerFooter>
    <oddHeader xml:space="preserve">&amp;CNissan Auto Receivables 23-B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Mar24</vt:lpstr>
      <vt:lpstr>Feb24</vt:lpstr>
      <vt:lpstr>Jan24</vt:lpstr>
    </vt:vector>
  </TitlesOfParts>
  <Company>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Yu</dc:creator>
  <cp:lastModifiedBy>Wang, Yu</cp:lastModifiedBy>
  <dcterms:created xsi:type="dcterms:W3CDTF">2024-04-17T19:22:13Z</dcterms:created>
  <dcterms:modified xsi:type="dcterms:W3CDTF">2024-04-17T19:23:03Z</dcterms:modified>
</cp:coreProperties>
</file>