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RP\TREASURY\EXCEL\OwnerTrust22B\ABS6\Salesforce\"/>
    </mc:Choice>
  </mc:AlternateContent>
  <xr:revisionPtr revIDLastSave="0" documentId="8_{61B30098-0529-4D8C-93DE-5E60265C16E0}" xr6:coauthVersionLast="47" xr6:coauthVersionMax="47" xr10:uidLastSave="{00000000-0000-0000-0000-000000000000}"/>
  <bookViews>
    <workbookView xWindow="-28920" yWindow="-120" windowWidth="29040" windowHeight="15840" xr2:uid="{4F79F688-E6DE-42DF-AB38-E486B11A85F2}"/>
  </bookViews>
  <sheets>
    <sheet name="Mar24" sheetId="3" r:id="rId1"/>
    <sheet name="Feb24" sheetId="2" r:id="rId2"/>
    <sheet name="Jan24" sheetId="1" r:id="rId3"/>
  </sheets>
  <definedNames>
    <definedName name="A1_BegBal" localSheetId="1">#REF!</definedName>
    <definedName name="A1_BegBal" localSheetId="0">#REF!</definedName>
    <definedName name="A1_BegBal">#REF!</definedName>
    <definedName name="A1_EndBal" localSheetId="1">#REF!</definedName>
    <definedName name="A1_EndBal" localSheetId="0">#REF!</definedName>
    <definedName name="A1_EndBal">#REF!</definedName>
    <definedName name="A1_FinalDist" localSheetId="1">#REF!</definedName>
    <definedName name="A1_FinalDist" localSheetId="0">#REF!</definedName>
    <definedName name="A1_FinalDist">#REF!</definedName>
    <definedName name="A2_FinalDist" localSheetId="1">#REF!</definedName>
    <definedName name="A2_FinalDist" localSheetId="0">#REF!</definedName>
    <definedName name="A2_FinalDist">#REF!</definedName>
    <definedName name="A2a_BegBal" localSheetId="1">#REF!</definedName>
    <definedName name="A2a_BegBal" localSheetId="0">#REF!</definedName>
    <definedName name="A2a_BegBal">#REF!</definedName>
    <definedName name="A2a_EndBal" localSheetId="1">#REF!</definedName>
    <definedName name="A2a_EndBal" localSheetId="0">#REF!</definedName>
    <definedName name="A2a_EndBal">#REF!</definedName>
    <definedName name="A2b_BegBal" localSheetId="1">#REF!</definedName>
    <definedName name="A2b_BegBal" localSheetId="0">#REF!</definedName>
    <definedName name="A2b_BegBal">#REF!</definedName>
    <definedName name="A2b_EndBal" localSheetId="1">#REF!</definedName>
    <definedName name="A2b_EndBal" localSheetId="0">#REF!</definedName>
    <definedName name="A2b_EndBal">#REF!</definedName>
    <definedName name="A3_BegBal" localSheetId="1">#REF!</definedName>
    <definedName name="A3_BegBal" localSheetId="0">#REF!</definedName>
    <definedName name="A3_BegBal">#REF!</definedName>
    <definedName name="A3_EndBal" localSheetId="1">#REF!</definedName>
    <definedName name="A3_EndBal" localSheetId="0">#REF!</definedName>
    <definedName name="A3_EndBal">#REF!</definedName>
    <definedName name="A3_FinalDist" localSheetId="1">#REF!</definedName>
    <definedName name="A3_FinalDist" localSheetId="0">#REF!</definedName>
    <definedName name="A3_FinalDist">#REF!</definedName>
    <definedName name="A3B_BegBal" localSheetId="1">#REF!</definedName>
    <definedName name="A3B_BegBal" localSheetId="0">#REF!</definedName>
    <definedName name="A3B_BegBal">#REF!</definedName>
    <definedName name="A3B_EndBal" localSheetId="1">#REF!</definedName>
    <definedName name="A3B_EndBal" localSheetId="0">#REF!</definedName>
    <definedName name="A3B_EndBal">#REF!</definedName>
    <definedName name="A3B_FinalDist" localSheetId="1">#REF!</definedName>
    <definedName name="A3B_FinalDist" localSheetId="0">#REF!</definedName>
    <definedName name="A3B_FinalDist">#REF!</definedName>
    <definedName name="A4_BegBal" localSheetId="1">#REF!</definedName>
    <definedName name="A4_BegBal" localSheetId="0">#REF!</definedName>
    <definedName name="A4_BegBal">#REF!</definedName>
    <definedName name="A4_EndBal" localSheetId="1">#REF!</definedName>
    <definedName name="A4_EndBal" localSheetId="0">#REF!</definedName>
    <definedName name="A4_EndBal">#REF!</definedName>
    <definedName name="A4_FinalDist" localSheetId="1">#REF!</definedName>
    <definedName name="A4_FinalDist" localSheetId="0">#REF!</definedName>
    <definedName name="A4_FinalDist">#REF!</definedName>
    <definedName name="Adj_BegBal" localSheetId="1">#REF!</definedName>
    <definedName name="Adj_BegBal" localSheetId="0">#REF!</definedName>
    <definedName name="Adj_BegBal">#REF!</definedName>
    <definedName name="Adj_EndBal" localSheetId="1">#REF!</definedName>
    <definedName name="Adj_EndBal" localSheetId="0">#REF!</definedName>
    <definedName name="Adj_EndBal">#REF!</definedName>
    <definedName name="Avail_Amt" localSheetId="1">#REF!</definedName>
    <definedName name="Avail_Amt" localSheetId="0">#REF!</definedName>
    <definedName name="Avail_Amt">#REF!</definedName>
    <definedName name="Cert_BegBal" localSheetId="1">#REF!</definedName>
    <definedName name="Cert_BegBal" localSheetId="0">#REF!</definedName>
    <definedName name="Cert_BegBal">#REF!</definedName>
    <definedName name="Cert_EndBal" localSheetId="1">#REF!</definedName>
    <definedName name="Cert_EndBal" localSheetId="0">#REF!</definedName>
    <definedName name="Cert_EndBal">#REF!</definedName>
    <definedName name="Coll_BegBal" localSheetId="1">#REF!</definedName>
    <definedName name="Coll_BegBal" localSheetId="0">#REF!</definedName>
    <definedName name="Coll_BegBal">#REF!</definedName>
    <definedName name="Coll_EndBal" localSheetId="1">#REF!</definedName>
    <definedName name="Coll_EndBal" localSheetId="0">#REF!</definedName>
    <definedName name="Coll_EndBal">#REF!</definedName>
    <definedName name="Curr_DistDate" localSheetId="1">#REF!</definedName>
    <definedName name="Curr_DistDate" localSheetId="0">#REF!</definedName>
    <definedName name="Curr_DistDate">#REF!</definedName>
    <definedName name="Events_of_Default" localSheetId="1">#REF!</definedName>
    <definedName name="Events_of_Default" localSheetId="0">#REF!</definedName>
    <definedName name="Events_of_Default">#REF!</definedName>
    <definedName name="First_DistDate" localSheetId="1">#REF!</definedName>
    <definedName name="First_DistDate" localSheetId="0">#REF!</definedName>
    <definedName name="First_DistDate">#REF!</definedName>
    <definedName name="HTML_CodePage" hidden="1">1252</definedName>
    <definedName name="HTML_Control" localSheetId="1" hidden="1">{"'Filing Version'!$A$1:$F$168"}</definedName>
    <definedName name="HTML_Control" localSheetId="0" hidden="1">{"'Filing Version'!$A$1:$F$168"}</definedName>
    <definedName name="HTML_Control" hidden="1">{"'Filing Version'!$A$1:$F$168"}</definedName>
    <definedName name="HTML_Control_1" localSheetId="1" hidden="1">{"'Filing Version'!$A$1:$F$168"}</definedName>
    <definedName name="HTML_Control_1" localSheetId="2" hidden="1">{"'Filing Version'!$A$1:$F$168"}</definedName>
    <definedName name="HTML_Control_1" localSheetId="0" hidden="1">{"'Filing Version'!$A$1:$F$168"}</definedName>
    <definedName name="HTML_Description" hidden="1">"NAR 2002-C"</definedName>
    <definedName name="HTML_Email" hidden="1">""</definedName>
    <definedName name="HTML_Header" hidden="1">""</definedName>
    <definedName name="HTML_LastUpdate" hidden="1">"12/09/2002"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"Q:\TREASURY\EXCEL\OwnerTrust02C\HTML_02C_113002.htm"</definedName>
    <definedName name="HTML_Title" hidden="1">""</definedName>
    <definedName name="OC_BegBal" localSheetId="1">#REF!</definedName>
    <definedName name="OC_BegBal" localSheetId="0">#REF!</definedName>
    <definedName name="OC_BegBal">#REF!</definedName>
    <definedName name="OC_EndBal" localSheetId="1">#REF!</definedName>
    <definedName name="OC_EndBal" localSheetId="0">#REF!</definedName>
    <definedName name="OC_EndBal">#REF!</definedName>
    <definedName name="Officer" localSheetId="1">#REF!</definedName>
    <definedName name="Officer" localSheetId="0">#REF!</definedName>
    <definedName name="Officer">#REF!</definedName>
    <definedName name="Prev_DistDate" localSheetId="1">#REF!</definedName>
    <definedName name="Prev_DistDate" localSheetId="0">#REF!</definedName>
    <definedName name="Prev_DistDate">#REF!</definedName>
    <definedName name="prinatRAP" localSheetId="1">#REF!</definedName>
    <definedName name="prinatRAP" localSheetId="0">#REF!</definedName>
    <definedName name="prinatRAP">#REF!</definedName>
    <definedName name="Res_Fund" localSheetId="1">#REF!</definedName>
    <definedName name="Res_Fund" localSheetId="0">#REF!</definedName>
    <definedName name="Res_Fund">#REF!</definedName>
    <definedName name="Rescission" localSheetId="1">#REF!</definedName>
    <definedName name="Rescission" localSheetId="0">#REF!</definedName>
    <definedName name="Rescission">#REF!</definedName>
    <definedName name="test" localSheetId="1">#REF!</definedName>
    <definedName name="test" localSheetId="0">#REF!</definedName>
    <definedName name="test">#REF!</definedName>
    <definedName name="Title" localSheetId="1">#REF!</definedName>
    <definedName name="Title" localSheetId="0">#REF!</definedName>
    <definedName name="Title">#REF!</definedName>
    <definedName name="wrn.0205." localSheetId="1" hidden="1">{"0205",#N/A,FALSE,"0205"}</definedName>
    <definedName name="wrn.0205." localSheetId="0" hidden="1">{"0205",#N/A,FALSE,"0205"}</definedName>
    <definedName name="wrn.0205." hidden="1">{"0205",#N/A,FALSE,"0205"}</definedName>
    <definedName name="wrn.0205._1" localSheetId="1" hidden="1">{"0205",#N/A,FALSE,"0205"}</definedName>
    <definedName name="wrn.0205._1" localSheetId="2" hidden="1">{"0205",#N/A,FALSE,"0205"}</definedName>
    <definedName name="wrn.0205._1" localSheetId="0" hidden="1">{"0205",#N/A,FALSE,"0205"}</definedName>
    <definedName name="wrn.0208." localSheetId="1" hidden="1">{"0208",#N/A,FALSE,"0205"}</definedName>
    <definedName name="wrn.0208." localSheetId="0" hidden="1">{"0208",#N/A,FALSE,"0205"}</definedName>
    <definedName name="wrn.0208." hidden="1">{"0208",#N/A,FALSE,"0205"}</definedName>
    <definedName name="wrn.0208._1" localSheetId="1" hidden="1">{"0208",#N/A,FALSE,"0205"}</definedName>
    <definedName name="wrn.0208._1" localSheetId="2" hidden="1">{"0208",#N/A,FALSE,"0205"}</definedName>
    <definedName name="wrn.0208._1" localSheetId="0" hidden="1">{"0208",#N/A,FALSE,"0205"}</definedName>
    <definedName name="wrn.TEST." localSheetId="1" hidden="1">{"TEST",#N/A,FALSE,"TEST"}</definedName>
    <definedName name="wrn.TEST." localSheetId="0" hidden="1">{"TEST",#N/A,FALSE,"TEST"}</definedName>
    <definedName name="wrn.TEST." hidden="1">{"TEST",#N/A,FALSE,"TEST"}</definedName>
    <definedName name="wrn.TEST._1" localSheetId="1" hidden="1">{"TEST",#N/A,FALSE,"TEST"}</definedName>
    <definedName name="wrn.TEST._1" localSheetId="2" hidden="1">{"TEST",#N/A,FALSE,"TEST"}</definedName>
    <definedName name="wrn.TEST._1" localSheetId="0" hidden="1">{"TEST",#N/A,FALSE,"TEST"}</definedName>
    <definedName name="wrn.TMPL." localSheetId="1" hidden="1">{"TMPL",#N/A,FALSE,"TMPL"}</definedName>
    <definedName name="wrn.TMPL." localSheetId="0" hidden="1">{"TMPL",#N/A,FALSE,"TMPL"}</definedName>
    <definedName name="wrn.TMPL." hidden="1">{"TMPL",#N/A,FALSE,"TMPL"}</definedName>
    <definedName name="wrn.TMPL._1" localSheetId="1" hidden="1">{"TMPL",#N/A,FALSE,"TMPL"}</definedName>
    <definedName name="wrn.TMPL._1" localSheetId="2" hidden="1">{"TMPL",#N/A,FALSE,"TMPL"}</definedName>
    <definedName name="wrn.TMPL._1" localSheetId="0" hidden="1">{"TMPL",#N/A,FALSE,"TMPL"}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7" i="3" l="1"/>
  <c r="E182" i="3"/>
  <c r="D182" i="3"/>
  <c r="F175" i="3"/>
  <c r="E175" i="3"/>
  <c r="D175" i="3"/>
  <c r="D166" i="3"/>
  <c r="D165" i="3"/>
  <c r="D159" i="3"/>
  <c r="E149" i="3"/>
  <c r="E131" i="3"/>
  <c r="E111" i="3"/>
  <c r="E110" i="3"/>
  <c r="E113" i="3"/>
  <c r="E112" i="3"/>
  <c r="E181" i="3"/>
  <c r="E42" i="3"/>
  <c r="E37" i="3"/>
  <c r="E47" i="3" s="1"/>
  <c r="E57" i="3" s="1"/>
  <c r="E59" i="3" s="1"/>
  <c r="E26" i="3"/>
  <c r="D26" i="3"/>
  <c r="E24" i="3"/>
  <c r="D24" i="3"/>
  <c r="C29" i="3"/>
  <c r="D23" i="3"/>
  <c r="E28" i="3"/>
  <c r="E27" i="3"/>
  <c r="F17" i="3"/>
  <c r="E25" i="3"/>
  <c r="F15" i="3"/>
  <c r="F14" i="3"/>
  <c r="E13" i="3"/>
  <c r="D13" i="3"/>
  <c r="E23" i="3"/>
  <c r="C13" i="3"/>
  <c r="E52" i="3"/>
  <c r="E53" i="3" s="1"/>
  <c r="C12" i="3"/>
  <c r="F10" i="3" s="1"/>
  <c r="D187" i="2"/>
  <c r="E182" i="2"/>
  <c r="D182" i="2"/>
  <c r="D175" i="2"/>
  <c r="F175" i="2"/>
  <c r="E175" i="2"/>
  <c r="D165" i="2"/>
  <c r="D159" i="2"/>
  <c r="E149" i="2"/>
  <c r="E131" i="2"/>
  <c r="E112" i="2"/>
  <c r="E110" i="2"/>
  <c r="E113" i="2"/>
  <c r="E111" i="2"/>
  <c r="E181" i="2"/>
  <c r="E47" i="2"/>
  <c r="E57" i="2" s="1"/>
  <c r="E59" i="2" s="1"/>
  <c r="E42" i="2"/>
  <c r="E37" i="2"/>
  <c r="E26" i="2"/>
  <c r="D26" i="2"/>
  <c r="E24" i="2"/>
  <c r="D24" i="2"/>
  <c r="C29" i="2"/>
  <c r="B29" i="2"/>
  <c r="E28" i="2"/>
  <c r="E27" i="2"/>
  <c r="F17" i="2"/>
  <c r="E25" i="2"/>
  <c r="F15" i="2"/>
  <c r="E13" i="2"/>
  <c r="D13" i="2"/>
  <c r="F14" i="2"/>
  <c r="E52" i="2"/>
  <c r="C12" i="2"/>
  <c r="F10" i="2" s="1"/>
  <c r="F175" i="1"/>
  <c r="E181" i="1"/>
  <c r="D159" i="1"/>
  <c r="E149" i="1"/>
  <c r="E131" i="1"/>
  <c r="E112" i="1"/>
  <c r="E111" i="1"/>
  <c r="E113" i="1"/>
  <c r="E110" i="1"/>
  <c r="E42" i="1"/>
  <c r="E37" i="1"/>
  <c r="E47" i="1" s="1"/>
  <c r="E57" i="1" s="1"/>
  <c r="E59" i="1" s="1"/>
  <c r="E27" i="1"/>
  <c r="D27" i="1"/>
  <c r="E25" i="1"/>
  <c r="D25" i="1"/>
  <c r="C29" i="1"/>
  <c r="D23" i="1"/>
  <c r="E28" i="1"/>
  <c r="F18" i="1"/>
  <c r="E26" i="1"/>
  <c r="F16" i="1"/>
  <c r="E24" i="1"/>
  <c r="D13" i="1"/>
  <c r="F14" i="1"/>
  <c r="E13" i="1"/>
  <c r="E52" i="1"/>
  <c r="C12" i="1"/>
  <c r="F10" i="1" s="1"/>
  <c r="F13" i="3" l="1"/>
  <c r="F16" i="3"/>
  <c r="B29" i="3"/>
  <c r="F19" i="3"/>
  <c r="D27" i="3"/>
  <c r="F18" i="3"/>
  <c r="D25" i="3"/>
  <c r="D28" i="3"/>
  <c r="E53" i="2"/>
  <c r="D166" i="2"/>
  <c r="F16" i="2"/>
  <c r="F18" i="2"/>
  <c r="D23" i="2"/>
  <c r="D25" i="2"/>
  <c r="D27" i="2"/>
  <c r="E23" i="2"/>
  <c r="D187" i="1"/>
  <c r="C13" i="2"/>
  <c r="F13" i="2" s="1"/>
  <c r="D28" i="2"/>
  <c r="F19" i="2"/>
  <c r="E182" i="1"/>
  <c r="D182" i="1"/>
  <c r="D166" i="1"/>
  <c r="E53" i="1"/>
  <c r="B29" i="1"/>
  <c r="D175" i="1"/>
  <c r="D165" i="1"/>
  <c r="E175" i="1"/>
  <c r="F15" i="1"/>
  <c r="E23" i="1"/>
  <c r="F17" i="1"/>
  <c r="C13" i="1"/>
  <c r="F13" i="1" s="1"/>
  <c r="D24" i="1"/>
  <c r="D26" i="1"/>
  <c r="D28" i="1"/>
  <c r="F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C44D0EA8-EED1-403D-80AA-D4EC09A1B560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B5AF82E8-5806-427D-B605-E34280FA0985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6F0B283C-ADD9-4F6D-B675-B6BD4CA3814F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sharedStrings.xml><?xml version="1.0" encoding="utf-8"?>
<sst xmlns="http://schemas.openxmlformats.org/spreadsheetml/2006/main" count="510" uniqueCount="156">
  <si>
    <t>Nissan Auto Receivables 2022-B</t>
  </si>
  <si>
    <t>Collection Period</t>
  </si>
  <si>
    <t xml:space="preserve">    30/360 Days</t>
  </si>
  <si>
    <t>Collection Period Start</t>
  </si>
  <si>
    <t>Distribution Date</t>
  </si>
  <si>
    <t xml:space="preserve">    Actual/360 Days</t>
  </si>
  <si>
    <t>Collection Period End</t>
  </si>
  <si>
    <t>Prior Month Settlement Date</t>
  </si>
  <si>
    <t>Current Month Settlement Date</t>
  </si>
  <si>
    <t>Coupon Rate</t>
  </si>
  <si>
    <t>Initial Balance</t>
  </si>
  <si>
    <t>Beginning Balance</t>
  </si>
  <si>
    <t>Ending Balance</t>
  </si>
  <si>
    <t>Pool Factor</t>
  </si>
  <si>
    <t>Pool Balance</t>
  </si>
  <si>
    <t>Yield Supplement Overcollaterization</t>
  </si>
  <si>
    <t>Total Adjusted Pool Balance</t>
  </si>
  <si>
    <t>Total Adjusted Securities</t>
  </si>
  <si>
    <t>Class A-1 Notes</t>
  </si>
  <si>
    <t>Class A-2a Notes</t>
  </si>
  <si>
    <t>Class A-2b Notes</t>
  </si>
  <si>
    <t>Class A-3 Notes</t>
  </si>
  <si>
    <t>Class A-4 Notes</t>
  </si>
  <si>
    <t>Certificates</t>
  </si>
  <si>
    <t>Principal Payment</t>
  </si>
  <si>
    <t>Interest Payment</t>
  </si>
  <si>
    <r>
      <t xml:space="preserve">Principal per $1000                    </t>
    </r>
    <r>
      <rPr>
        <u/>
        <sz val="14"/>
        <rFont val="Arial"/>
        <family val="2"/>
      </rPr>
      <t xml:space="preserve"> Face Amount</t>
    </r>
  </si>
  <si>
    <r>
      <t xml:space="preserve">Interest per $1000                              </t>
    </r>
    <r>
      <rPr>
        <u/>
        <sz val="14"/>
        <rFont val="Arial"/>
        <family val="2"/>
      </rPr>
      <t>Face Amount</t>
    </r>
  </si>
  <si>
    <t>Total Securities</t>
  </si>
  <si>
    <t>I. COLLECTIONS</t>
  </si>
  <si>
    <t>Interest:</t>
  </si>
  <si>
    <t>Interest Collections</t>
  </si>
  <si>
    <t>Repurchased Loan Proceeds Related to Interest</t>
  </si>
  <si>
    <t>Total Interest Collections</t>
  </si>
  <si>
    <t>Principal:</t>
  </si>
  <si>
    <t>Principal Collections</t>
  </si>
  <si>
    <t>Repurchased Loan Proceeds Related to Principal</t>
  </si>
  <si>
    <t>Total Principal Collections</t>
  </si>
  <si>
    <t>Recoveries of Defaulted Receivables</t>
  </si>
  <si>
    <t>Total Collections</t>
  </si>
  <si>
    <t>II. COLLATERAL POOL BALANCE DATA</t>
  </si>
  <si>
    <t>Number</t>
  </si>
  <si>
    <t>Amount</t>
  </si>
  <si>
    <t>Adjusted Pool Balance - Beginning of Period</t>
  </si>
  <si>
    <t>Total Principal Payment</t>
  </si>
  <si>
    <t>III. DISTRIBUTIONS</t>
  </si>
  <si>
    <t>Reserve Account Draw</t>
  </si>
  <si>
    <t>Total Available for Distribution</t>
  </si>
  <si>
    <t>1. Reimbursement of Advance</t>
  </si>
  <si>
    <t>2. Servicing Fee:</t>
  </si>
  <si>
    <t>Servicing Fee Due</t>
  </si>
  <si>
    <t>Servicing Fee Paid</t>
  </si>
  <si>
    <t>Servicing Fee Shortfall</t>
  </si>
  <si>
    <t>3. Interest:</t>
  </si>
  <si>
    <t>Class A-1 Notes Monthly Interest</t>
  </si>
  <si>
    <t>Class A-1 Notes Interest Carryover Shortfall</t>
  </si>
  <si>
    <t>Class A-1 Notes Interest on Interest Carryover Shortfall</t>
  </si>
  <si>
    <t>Class A-1 Notes Monthly Interest Distributable Amount</t>
  </si>
  <si>
    <t>Class A-1 Notes Monthly Interest Paid</t>
  </si>
  <si>
    <t>Change in Class A-1 Notes Interest Carryover Shortfall</t>
  </si>
  <si>
    <t>Class A-2a Notes Monthly Interest</t>
  </si>
  <si>
    <t>Class A-2a Notes Interest Carryover Shortfall</t>
  </si>
  <si>
    <t>Class A-2a Notes Interest on Interest Carryover Shortfall</t>
  </si>
  <si>
    <t>Class A-2a Notes Monthly Interest Distributable Amount</t>
  </si>
  <si>
    <t>Class A-2a Notes Monthly Interest Paid</t>
  </si>
  <si>
    <t>Change in Class A-2a Notes Interest Carryover Shortfall</t>
  </si>
  <si>
    <t>Class A-2b Notes Monthly Interest</t>
  </si>
  <si>
    <t>Class A-2b Notes Interest Carryover Shortfall</t>
  </si>
  <si>
    <t>Class A-2b Notes Interest on Interest Carryover Shortfall</t>
  </si>
  <si>
    <t>Class A-2b Notes Monthly Interest Distributable Amount</t>
  </si>
  <si>
    <t>Class A-2b Notes Monthly Interest Paid</t>
  </si>
  <si>
    <t>Change in Class A-2b Notes Interest Carryover Shortfall</t>
  </si>
  <si>
    <t>Class A-3 Notes Monthly Interest</t>
  </si>
  <si>
    <t>Class A-3 Notes Interest Carryover Shortfall</t>
  </si>
  <si>
    <t>Class A-3 Notes Interest on Interest Carryover Shortfall</t>
  </si>
  <si>
    <t>Class A-3 Notes Monthly Interest Distributable Amount</t>
  </si>
  <si>
    <t>Class A-3 Notes Monthly Interest Paid</t>
  </si>
  <si>
    <t>Change in Class A-3 Notes Interest Carryover Shortfall</t>
  </si>
  <si>
    <t>Class A-4 Notes Monthly Interest</t>
  </si>
  <si>
    <t>Class A-4 Notes Interest Carryover Shortfall</t>
  </si>
  <si>
    <t>Class A-4 Notes Interest on Interest Carryover Shortfall</t>
  </si>
  <si>
    <t>Class A-4 Notes Monthly Interest Distributable Amount</t>
  </si>
  <si>
    <t>Class A-4 Notes Monthly Interest Paid</t>
  </si>
  <si>
    <t>Change in Class A-4 Notes Interest Carryover Shortfall</t>
  </si>
  <si>
    <t>Total Note Monthly Interest</t>
  </si>
  <si>
    <t>Total Note Monthly Interest Due</t>
  </si>
  <si>
    <t>Total Note Monthly Interest Paid</t>
  </si>
  <si>
    <t>Total Note Interest Carryover Shortfall</t>
  </si>
  <si>
    <t>Change in Total Note Interest Carryover Shortfall</t>
  </si>
  <si>
    <t>Total Available for Principal Distribution</t>
  </si>
  <si>
    <t>4. Total Monthly Principal Paid on the Notes</t>
  </si>
  <si>
    <t>Total Noteholders' Principal Carryover Shortfall</t>
  </si>
  <si>
    <t>Total Noteholders' Principal Distributable Amount</t>
  </si>
  <si>
    <t>Change in Total Noteholders' Principal Carryover Shortfall</t>
  </si>
  <si>
    <t>5. Total Monthly Principal Paid on the Certificates</t>
  </si>
  <si>
    <t>Total Certificateholders' Principal Carryover Shortfall</t>
  </si>
  <si>
    <t>Total Certificateholders' Principal Distributable Amount</t>
  </si>
  <si>
    <t>Change in Total Certificateholders' Principal Carryover Shortfall</t>
  </si>
  <si>
    <t>Remaining Available Collections</t>
  </si>
  <si>
    <t>Deposit from Remaining Available Collections to fund Reserve Account</t>
  </si>
  <si>
    <t>Remaining Available Collections Released to Certificateholder</t>
  </si>
  <si>
    <t>IV. YIELD SUPPLEMENT ACCOUNT</t>
  </si>
  <si>
    <t>Beginning Yield Supplement Account Balance</t>
  </si>
  <si>
    <t>Release to Collection Account</t>
  </si>
  <si>
    <t>Ending Yield Supplement Account Balance</t>
  </si>
  <si>
    <t>V. RESERVE ACCOUNT</t>
  </si>
  <si>
    <t>Initial Reserve Account Amount</t>
  </si>
  <si>
    <t>Required Reserve Account Amount</t>
  </si>
  <si>
    <t>Beginning Reserve Account Balance</t>
  </si>
  <si>
    <t>Deposit of Remaining Available Collections</t>
  </si>
  <si>
    <t>Ending Reserve Account Balance</t>
  </si>
  <si>
    <t>Required Reserve Account Amount for Next Period</t>
  </si>
  <si>
    <t>VI. POOL STATISTICS</t>
  </si>
  <si>
    <t>Weighted Average Coupon</t>
  </si>
  <si>
    <t>Weighted Average Remaining Maturity</t>
  </si>
  <si>
    <t>Principal on Defaulted Receivables</t>
  </si>
  <si>
    <t>Principal Recoveries of Defaulted Receivables</t>
  </si>
  <si>
    <t xml:space="preserve">  Monthly Net Losses</t>
  </si>
  <si>
    <t>Pool Balance at Beginning of Collection Period</t>
  </si>
  <si>
    <t>Net Loss Ratio for Third Preceding Collection Period</t>
  </si>
  <si>
    <t>Net Loss Ratio for Second Preceding Collection Period</t>
  </si>
  <si>
    <t>Net Loss Ratio for Preceding Collection Period</t>
  </si>
  <si>
    <t>Net Loss Ratio for Current Collection Period</t>
  </si>
  <si>
    <t>Four-Month Average Net Loss Ratio</t>
  </si>
  <si>
    <t>Cumulative Net Losses for all Periods</t>
  </si>
  <si>
    <t>Delinquent Receivables:</t>
  </si>
  <si>
    <t>% of Receivables (EOP Balance)</t>
  </si>
  <si>
    <t>31-60 Days Delinquent</t>
  </si>
  <si>
    <t>61-90 Days Delinquent</t>
  </si>
  <si>
    <t>91-120 Days Delinquent</t>
  </si>
  <si>
    <t>More than 120 Days</t>
  </si>
  <si>
    <t>Total 31+ Days Delinquent Receivables:</t>
  </si>
  <si>
    <t>61+ Days Delinquencies as Percentage of Receivables (EOP):</t>
  </si>
  <si>
    <t xml:space="preserve">   Delinquency Ratio for Third Preceding Collection Period </t>
  </si>
  <si>
    <t xml:space="preserve">   Delinquency Ratio for Second Preceding Collection Period </t>
  </si>
  <si>
    <t xml:space="preserve">   Delinquency Ratio for Preceding Collection Period </t>
  </si>
  <si>
    <t xml:space="preserve">   Delinquency Ratio for Current Collection Period </t>
  </si>
  <si>
    <t xml:space="preserve">   Four-Month Average Delinquency Ratio</t>
  </si>
  <si>
    <t>60 Day Delinquent Receivables</t>
  </si>
  <si>
    <t>Delinquency Percentage</t>
  </si>
  <si>
    <t>Delinquency Trigger</t>
  </si>
  <si>
    <t>Does the Delinquency Percentage exceed the Delinquency Trigger?</t>
  </si>
  <si>
    <t>Principal Balance of Extensions</t>
  </si>
  <si>
    <t>Number of Extensions</t>
  </si>
  <si>
    <t>VII. STATEMENTS TO NOTEHOLDERS</t>
  </si>
  <si>
    <t>1. Has there been a material change in practices with respect to charge-</t>
  </si>
  <si>
    <t>offs, collection and management of delinquent Receivables, and the effect</t>
  </si>
  <si>
    <t xml:space="preserve">of any grace period, re-aging, re-structuring, partial payments or </t>
  </si>
  <si>
    <t>other practices on delinquency and loss experience?</t>
  </si>
  <si>
    <t xml:space="preserve">2. Have there been any material breaches of representations, warranties </t>
  </si>
  <si>
    <t>or covenants contained in the Receivables?</t>
  </si>
  <si>
    <t xml:space="preserve">3. Has there been an issuance of notes or other securities backed by the </t>
  </si>
  <si>
    <t>Receivables?</t>
  </si>
  <si>
    <t xml:space="preserve">4. Has there been a material change in the underwriting, origination or acquisition </t>
  </si>
  <si>
    <t>of Receivables?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</si>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</sst>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0%"/>
    <numFmt numFmtId="165" formatCode="#,##0.000000_);\(#,##0.000000\)"/>
    <numFmt numFmtId="166" formatCode="0.00000%"/>
    <numFmt numFmtId="167" formatCode="#,##0.000_);\(#,##0.000\)"/>
    <numFmt numFmtId="168" formatCode="_(* #,##0.0000000_);_(* \(#,##0.0000000\);_(* &quot;-&quot;??_);_(@_)"/>
    <numFmt numFmtId="169" formatCode="#,##0.0000000_);\(#,##0.0000000\)"/>
    <numFmt numFmtId="170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b/>
      <sz val="14"/>
      <name val="Calibri"/>
      <family val="2"/>
    </font>
    <font>
      <sz val="10"/>
      <name val="Arial"/>
      <family val="2"/>
    </font>
    <font>
      <sz val="14"/>
      <color indexed="62"/>
      <name val="Arial"/>
      <family val="2"/>
    </font>
    <font>
      <u/>
      <sz val="14"/>
      <name val="Arial"/>
      <family val="2"/>
    </font>
    <font>
      <sz val="11"/>
      <color indexed="8"/>
      <name val="Calibri"/>
      <family val="2"/>
    </font>
    <font>
      <sz val="14"/>
      <color indexed="12"/>
      <name val="Arial"/>
      <family val="2"/>
    </font>
    <font>
      <sz val="14"/>
      <color indexed="8"/>
      <name val="Arial"/>
      <family val="2"/>
    </font>
    <font>
      <sz val="10"/>
      <color theme="1"/>
      <name val="Times New Roman"/>
      <family val="1"/>
    </font>
    <font>
      <sz val="14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indent="5"/>
    </xf>
    <xf numFmtId="15" fontId="2" fillId="0" borderId="0" xfId="0" applyNumberFormat="1" applyFont="1"/>
    <xf numFmtId="0" fontId="4" fillId="0" borderId="0" xfId="0" applyFont="1"/>
    <xf numFmtId="15" fontId="2" fillId="0" borderId="0" xfId="0" applyNumberFormat="1" applyFont="1" applyAlignment="1">
      <alignment horizontal="center" vertical="center"/>
    </xf>
    <xf numFmtId="1" fontId="2" fillId="0" borderId="0" xfId="0" applyNumberFormat="1" applyFont="1"/>
    <xf numFmtId="0" fontId="6" fillId="0" borderId="0" xfId="3" applyFont="1"/>
    <xf numFmtId="15" fontId="6" fillId="0" borderId="0" xfId="3" applyNumberFormat="1" applyFont="1"/>
    <xf numFmtId="39" fontId="6" fillId="0" borderId="0" xfId="3" applyNumberFormat="1" applyFont="1"/>
    <xf numFmtId="0" fontId="6" fillId="0" borderId="0" xfId="3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4" fontId="6" fillId="0" borderId="0" xfId="3" applyNumberFormat="1" applyFont="1"/>
    <xf numFmtId="39" fontId="9" fillId="0" borderId="0" xfId="1" applyNumberFormat="1" applyFont="1" applyFill="1" applyBorder="1"/>
    <xf numFmtId="39" fontId="6" fillId="0" borderId="0" xfId="4" applyNumberFormat="1" applyFont="1" applyBorder="1"/>
    <xf numFmtId="39" fontId="6" fillId="0" borderId="0" xfId="4" applyNumberFormat="1" applyFont="1" applyFill="1" applyBorder="1"/>
    <xf numFmtId="165" fontId="6" fillId="0" borderId="0" xfId="4" applyNumberFormat="1" applyFont="1" applyBorder="1" applyAlignment="1">
      <alignment horizontal="center" vertical="center"/>
    </xf>
    <xf numFmtId="39" fontId="3" fillId="0" borderId="0" xfId="0" applyNumberFormat="1" applyFont="1"/>
    <xf numFmtId="39" fontId="2" fillId="0" borderId="0" xfId="0" applyNumberFormat="1" applyFont="1"/>
    <xf numFmtId="39" fontId="9" fillId="0" borderId="0" xfId="1" applyNumberFormat="1" applyFont="1" applyBorder="1"/>
    <xf numFmtId="39" fontId="2" fillId="0" borderId="0" xfId="1" applyNumberFormat="1" applyFont="1" applyBorder="1"/>
    <xf numFmtId="39" fontId="2" fillId="0" borderId="0" xfId="5" applyNumberFormat="1" applyFont="1"/>
    <xf numFmtId="0" fontId="2" fillId="0" borderId="0" xfId="0" applyFont="1" applyAlignment="1">
      <alignment horizontal="left" indent="1"/>
    </xf>
    <xf numFmtId="166" fontId="9" fillId="0" borderId="0" xfId="0" applyNumberFormat="1" applyFont="1"/>
    <xf numFmtId="164" fontId="2" fillId="0" borderId="0" xfId="0" applyNumberFormat="1" applyFont="1"/>
    <xf numFmtId="39" fontId="2" fillId="0" borderId="0" xfId="5" applyNumberFormat="1" applyFont="1" applyBorder="1"/>
    <xf numFmtId="167" fontId="2" fillId="0" borderId="0" xfId="5" applyNumberFormat="1" applyFont="1" applyBorder="1" applyAlignment="1">
      <alignment horizontal="center" vertical="center"/>
    </xf>
    <xf numFmtId="39" fontId="2" fillId="0" borderId="0" xfId="5" applyNumberFormat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8" fontId="6" fillId="0" borderId="0" xfId="4" applyNumberFormat="1" applyFont="1" applyBorder="1"/>
    <xf numFmtId="168" fontId="6" fillId="0" borderId="0" xfId="4" applyNumberFormat="1" applyFont="1" applyFill="1" applyBorder="1"/>
    <xf numFmtId="39" fontId="2" fillId="0" borderId="1" xfId="5" applyNumberFormat="1" applyFont="1" applyBorder="1"/>
    <xf numFmtId="169" fontId="2" fillId="0" borderId="0" xfId="5" applyNumberFormat="1" applyFont="1" applyBorder="1"/>
    <xf numFmtId="169" fontId="2" fillId="0" borderId="0" xfId="5" applyNumberFormat="1" applyFont="1"/>
    <xf numFmtId="39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39" fontId="6" fillId="0" borderId="0" xfId="4" applyNumberFormat="1" applyFont="1" applyFill="1" applyAlignment="1">
      <alignment horizontal="right"/>
    </xf>
    <xf numFmtId="39" fontId="2" fillId="0" borderId="0" xfId="0" applyNumberFormat="1" applyFont="1" applyAlignment="1">
      <alignment horizontal="center" vertical="center"/>
    </xf>
    <xf numFmtId="39" fontId="3" fillId="0" borderId="0" xfId="1" applyNumberFormat="1" applyFont="1" applyFill="1" applyBorder="1" applyAlignment="1">
      <alignment horizontal="right"/>
    </xf>
    <xf numFmtId="39" fontId="6" fillId="0" borderId="2" xfId="4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39" fontId="2" fillId="0" borderId="0" xfId="5" applyNumberFormat="1" applyFont="1" applyAlignment="1">
      <alignment horizontal="right"/>
    </xf>
    <xf numFmtId="39" fontId="6" fillId="0" borderId="0" xfId="3" applyNumberFormat="1" applyFont="1" applyAlignment="1">
      <alignment horizontal="right"/>
    </xf>
    <xf numFmtId="39" fontId="6" fillId="0" borderId="3" xfId="3" applyNumberFormat="1" applyFont="1" applyBorder="1" applyAlignment="1">
      <alignment horizontal="right"/>
    </xf>
    <xf numFmtId="39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9" fontId="2" fillId="0" borderId="0" xfId="0" applyNumberFormat="1" applyFont="1" applyAlignment="1">
      <alignment horizontal="center"/>
    </xf>
    <xf numFmtId="43" fontId="7" fillId="0" borderId="0" xfId="5" applyFont="1" applyAlignment="1">
      <alignment horizontal="right"/>
    </xf>
    <xf numFmtId="170" fontId="6" fillId="0" borderId="0" xfId="4" applyNumberFormat="1" applyFont="1" applyFill="1" applyAlignment="1">
      <alignment horizontal="right"/>
    </xf>
    <xf numFmtId="170" fontId="6" fillId="0" borderId="0" xfId="4" applyNumberFormat="1" applyFont="1" applyFill="1"/>
    <xf numFmtId="39" fontId="6" fillId="0" borderId="0" xfId="4" applyNumberFormat="1" applyFont="1" applyFill="1" applyBorder="1" applyAlignment="1">
      <alignment horizontal="right"/>
    </xf>
    <xf numFmtId="39" fontId="6" fillId="0" borderId="0" xfId="4" applyNumberFormat="1" applyFont="1" applyFill="1"/>
    <xf numFmtId="0" fontId="2" fillId="0" borderId="0" xfId="0" applyFont="1" applyAlignment="1">
      <alignment horizontal="left" indent="3"/>
    </xf>
    <xf numFmtId="43" fontId="2" fillId="0" borderId="0" xfId="5" applyFont="1"/>
    <xf numFmtId="43" fontId="6" fillId="0" borderId="0" xfId="4" applyFont="1" applyFill="1"/>
    <xf numFmtId="39" fontId="6" fillId="0" borderId="2" xfId="3" applyNumberFormat="1" applyFont="1" applyBorder="1"/>
    <xf numFmtId="0" fontId="10" fillId="0" borderId="0" xfId="0" applyFont="1" applyAlignment="1">
      <alignment horizontal="left" indent="1"/>
    </xf>
    <xf numFmtId="10" fontId="2" fillId="0" borderId="0" xfId="0" applyNumberFormat="1" applyFont="1"/>
    <xf numFmtId="10" fontId="6" fillId="0" borderId="0" xfId="3" applyNumberFormat="1" applyFont="1"/>
    <xf numFmtId="10" fontId="2" fillId="0" borderId="0" xfId="2" applyNumberFormat="1" applyFont="1" applyFill="1" applyBorder="1" applyAlignment="1">
      <alignment horizontal="center" vertical="center"/>
    </xf>
    <xf numFmtId="10" fontId="6" fillId="0" borderId="0" xfId="6" applyNumberFormat="1" applyFont="1" applyFill="1"/>
    <xf numFmtId="43" fontId="7" fillId="0" borderId="0" xfId="5" applyFont="1" applyAlignment="1">
      <alignment horizontal="right" wrapText="1"/>
    </xf>
    <xf numFmtId="1" fontId="6" fillId="0" borderId="0" xfId="4" applyNumberFormat="1" applyFont="1" applyFill="1"/>
    <xf numFmtId="1" fontId="6" fillId="0" borderId="0" xfId="4" applyNumberFormat="1" applyFont="1" applyFill="1" applyBorder="1"/>
    <xf numFmtId="39" fontId="6" fillId="0" borderId="2" xfId="4" applyNumberFormat="1" applyFont="1" applyFill="1" applyBorder="1"/>
    <xf numFmtId="1" fontId="6" fillId="0" borderId="2" xfId="4" applyNumberFormat="1" applyFont="1" applyFill="1" applyBorder="1"/>
    <xf numFmtId="10" fontId="6" fillId="0" borderId="2" xfId="6" applyNumberFormat="1" applyFont="1" applyFill="1" applyBorder="1"/>
    <xf numFmtId="43" fontId="6" fillId="0" borderId="0" xfId="1" applyFont="1" applyFill="1"/>
    <xf numFmtId="10" fontId="6" fillId="0" borderId="0" xfId="4" applyNumberFormat="1" applyFont="1" applyFill="1"/>
    <xf numFmtId="43" fontId="2" fillId="0" borderId="0" xfId="0" applyNumberFormat="1" applyFont="1"/>
    <xf numFmtId="10" fontId="6" fillId="0" borderId="0" xfId="6" applyNumberFormat="1" applyFont="1" applyFill="1" applyAlignment="1">
      <alignment horizontal="right"/>
    </xf>
    <xf numFmtId="43" fontId="2" fillId="0" borderId="0" xfId="7" applyFont="1"/>
    <xf numFmtId="0" fontId="11" fillId="0" borderId="0" xfId="0" applyFont="1" applyAlignment="1">
      <alignment vertical="center" wrapText="1"/>
    </xf>
    <xf numFmtId="170" fontId="2" fillId="0" borderId="0" xfId="7" applyNumberFormat="1" applyFont="1"/>
    <xf numFmtId="0" fontId="6" fillId="0" borderId="0" xfId="3" applyFont="1" applyAlignment="1">
      <alignment horizontal="right"/>
    </xf>
    <xf numFmtId="0" fontId="12" fillId="0" borderId="0" xfId="0" applyFont="1" applyAlignment="1">
      <alignment vertical="center" wrapText="1"/>
    </xf>
  </cellXfs>
  <cellStyles count="8">
    <cellStyle name="Comma" xfId="1" builtinId="3"/>
    <cellStyle name="Comma 10" xfId="7" xr:uid="{96D60FAB-4B31-4353-AA46-27CD8E1BD06D}"/>
    <cellStyle name="Comma 2" xfId="5" xr:uid="{C98D3D40-75F6-4367-9B56-AB01FABE4B8B}"/>
    <cellStyle name="Comma 3 2" xfId="4" xr:uid="{D6F8FDA1-9CE6-4F71-AA3A-72172805D427}"/>
    <cellStyle name="Normal" xfId="0" builtinId="0"/>
    <cellStyle name="Normal 3" xfId="3" xr:uid="{DB7574D3-FD1C-401A-A846-6F75AB887196}"/>
    <cellStyle name="Percent" xfId="2" builtinId="5"/>
    <cellStyle name="Percent 3 2" xfId="6" xr:uid="{2ECB74F0-7CF6-41AA-931F-5F58736B25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4D262-1DCA-4DF1-8D95-675D83165E6F}">
  <sheetPr codeName="Sheet9">
    <pageSetUpPr fitToPage="1"/>
  </sheetPr>
  <dimension ref="A1:IV228"/>
  <sheetViews>
    <sheetView tabSelected="1" showRuler="0" zoomScale="80" zoomScaleNormal="80" zoomScaleSheetLayoutView="90" workbookViewId="0">
      <selection activeCell="E14" sqref="E14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45382</v>
      </c>
      <c r="C3" s="7" t="s">
        <v>2</v>
      </c>
      <c r="D3" s="2">
        <v>30</v>
      </c>
      <c r="E3" s="2" t="s">
        <v>3</v>
      </c>
      <c r="F3" s="8">
        <v>45352</v>
      </c>
      <c r="G3" s="2"/>
    </row>
    <row r="4" spans="1:13" ht="15.75" customHeight="1" x14ac:dyDescent="0.45">
      <c r="A4" s="2" t="s">
        <v>4</v>
      </c>
      <c r="B4" s="6">
        <v>45397</v>
      </c>
      <c r="C4" s="7" t="s">
        <v>5</v>
      </c>
      <c r="D4" s="9">
        <v>31</v>
      </c>
      <c r="E4" s="2" t="s">
        <v>6</v>
      </c>
      <c r="F4" s="8">
        <v>45382</v>
      </c>
      <c r="G4" s="2"/>
    </row>
    <row r="5" spans="1:13" ht="17.25" customHeight="1" x14ac:dyDescent="0.45">
      <c r="C5" s="5"/>
      <c r="E5" s="2" t="s">
        <v>7</v>
      </c>
      <c r="F5" s="8">
        <v>45366</v>
      </c>
      <c r="G5" s="2"/>
    </row>
    <row r="6" spans="1:13" ht="15.75" customHeight="1" x14ac:dyDescent="0.45">
      <c r="C6" s="5"/>
      <c r="E6" s="2" t="s">
        <v>8</v>
      </c>
      <c r="F6" s="8">
        <v>45397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1477843167.03</v>
      </c>
      <c r="D10" s="18">
        <v>786693364.39999998</v>
      </c>
      <c r="E10" s="19">
        <v>753730337.47000003</v>
      </c>
      <c r="F10" s="20">
        <f>IF(C12&lt;=0,0,E10/C12)</f>
        <v>0.57883568605078795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175694119.15000001</v>
      </c>
      <c r="D11" s="18">
        <v>68740793.909999996</v>
      </c>
      <c r="E11" s="19">
        <v>64578554.630000003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1302149047.8799999</v>
      </c>
      <c r="D12" s="18">
        <v>717952570.49000001</v>
      </c>
      <c r="E12" s="19">
        <v>689151782.84000003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1302149047.8800001</v>
      </c>
      <c r="D13" s="18">
        <f>SUM(D14:D19)</f>
        <v>717952570.49000001</v>
      </c>
      <c r="E13" s="19">
        <f>SUM(E14:E19)</f>
        <v>689151782.84000003</v>
      </c>
      <c r="F13" s="20">
        <f>IF(C13&lt;=0,0,E13/C13)</f>
        <v>0.52924185903448817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3.6880000000000003E-2</v>
      </c>
      <c r="C14" s="23">
        <v>270000000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4.4999999999999998E-2</v>
      </c>
      <c r="C15" s="23">
        <v>443300000</v>
      </c>
      <c r="D15" s="18">
        <v>129103522.61</v>
      </c>
      <c r="E15" s="19">
        <v>100302734.96000002</v>
      </c>
      <c r="F15" s="20">
        <f t="shared" si="0"/>
        <v>0.22626378290097005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4.4600000000000001E-2</v>
      </c>
      <c r="C17" s="23">
        <v>443300000</v>
      </c>
      <c r="D17" s="18">
        <v>443300000</v>
      </c>
      <c r="E17" s="19">
        <v>443300000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4.4499999999999998E-2</v>
      </c>
      <c r="C18" s="23">
        <v>93400000</v>
      </c>
      <c r="D18" s="18">
        <v>93400000</v>
      </c>
      <c r="E18" s="19">
        <v>93400000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52149047.880000003</v>
      </c>
      <c r="D19" s="18">
        <v>52149047.880000003</v>
      </c>
      <c r="E19" s="19">
        <v>52149047.880000003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28800787.649999976</v>
      </c>
      <c r="C24" s="18">
        <v>484138.21</v>
      </c>
      <c r="D24" s="34">
        <f t="shared" ref="D24:D28" si="1">IF(C15&lt;=0,0,B24/(C15/1000))</f>
        <v>64.969067561470737</v>
      </c>
      <c r="E24" s="35">
        <f t="shared" ref="E24:E28" si="2">IF(C15&lt;=0,0,C24/(C15/1000))</f>
        <v>1.0921231897135124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1647598.33</v>
      </c>
      <c r="D26" s="34">
        <f t="shared" si="1"/>
        <v>0</v>
      </c>
      <c r="E26" s="35">
        <f t="shared" si="2"/>
        <v>3.7166666591473043</v>
      </c>
      <c r="F26" s="31"/>
    </row>
    <row r="27" spans="1:13" x14ac:dyDescent="0.35">
      <c r="A27" s="26" t="s">
        <v>22</v>
      </c>
      <c r="B27" s="18">
        <v>0</v>
      </c>
      <c r="C27" s="18">
        <v>346358.33</v>
      </c>
      <c r="D27" s="34">
        <f t="shared" si="1"/>
        <v>0</v>
      </c>
      <c r="E27" s="35">
        <f t="shared" si="2"/>
        <v>3.7083332976445398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28800787.649999976</v>
      </c>
      <c r="C29" s="36">
        <f>SUM(C23:C28)</f>
        <v>2478094.87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1568171.21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1568171.21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32602353.640000001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32602353.640000001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209039.9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34379564.75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48257</v>
      </c>
      <c r="E51" s="48">
        <v>717952570.49000001</v>
      </c>
      <c r="F51" s="43"/>
      <c r="G51" s="44"/>
    </row>
    <row r="52" spans="1:7" x14ac:dyDescent="0.35">
      <c r="A52" s="26" t="s">
        <v>44</v>
      </c>
      <c r="D52" s="10"/>
      <c r="E52" s="45">
        <f>D12-E12</f>
        <v>28800787.649999976</v>
      </c>
      <c r="F52" s="43"/>
      <c r="G52" s="44"/>
    </row>
    <row r="53" spans="1:7" x14ac:dyDescent="0.35">
      <c r="A53" s="26"/>
      <c r="D53" s="55">
        <v>47422</v>
      </c>
      <c r="E53" s="56">
        <f>E51-E52</f>
        <v>689151782.84000003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34379564.75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34379564.75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655577.80000000005</v>
      </c>
      <c r="F64" s="43"/>
      <c r="G64" s="44"/>
    </row>
    <row r="65" spans="1:7" x14ac:dyDescent="0.35">
      <c r="A65" s="41" t="s">
        <v>51</v>
      </c>
      <c r="E65" s="57">
        <v>655577.80000000005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484138.21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484138.21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1647598.33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1647598.33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346358.33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346358.33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2478094.87</v>
      </c>
      <c r="F110" s="43"/>
      <c r="G110" s="44"/>
    </row>
    <row r="111" spans="1:7" x14ac:dyDescent="0.35">
      <c r="A111" s="58" t="s">
        <v>86</v>
      </c>
      <c r="E111" s="12">
        <f>E74+E82+E90+E98+E106</f>
        <v>2478094.87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31245892.076333333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28800787.649999976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28800787.649999976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2445104.4263333566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2445104.4263333566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3255372.62</v>
      </c>
      <c r="F143" s="43"/>
      <c r="G143" s="44"/>
    </row>
    <row r="144" spans="1:7" x14ac:dyDescent="0.35">
      <c r="A144" s="26" t="s">
        <v>107</v>
      </c>
      <c r="E144" s="12">
        <v>3255372.62</v>
      </c>
      <c r="G144" s="44"/>
    </row>
    <row r="145" spans="1:256" x14ac:dyDescent="0.35">
      <c r="A145" s="26" t="s">
        <v>108</v>
      </c>
      <c r="E145" s="57">
        <v>3255372.62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3255372.62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3255372.62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2.5309205599999999E-2</v>
      </c>
      <c r="F153" s="43"/>
      <c r="G153" s="44"/>
    </row>
    <row r="154" spans="1:256" x14ac:dyDescent="0.35">
      <c r="A154" s="26" t="s">
        <v>114</v>
      </c>
      <c r="E154" s="60">
        <v>39.374982000000003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360673.29</v>
      </c>
      <c r="E157" s="2">
        <v>16</v>
      </c>
      <c r="F157" s="65"/>
      <c r="G157" s="44"/>
    </row>
    <row r="158" spans="1:256" x14ac:dyDescent="0.35">
      <c r="A158" s="26" t="s">
        <v>116</v>
      </c>
      <c r="D158" s="61">
        <v>209039.9</v>
      </c>
      <c r="F158" s="43"/>
      <c r="G158" s="44"/>
    </row>
    <row r="159" spans="1:256" x14ac:dyDescent="0.35">
      <c r="A159" s="2" t="s">
        <v>117</v>
      </c>
      <c r="D159" s="22">
        <f>+D157-D158</f>
        <v>151633.38999999998</v>
      </c>
    </row>
    <row r="160" spans="1:256" x14ac:dyDescent="0.35">
      <c r="A160" s="26" t="s">
        <v>118</v>
      </c>
      <c r="D160" s="12">
        <v>786693364.39999998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5.0980252999999996E-3</v>
      </c>
      <c r="F162" s="65"/>
      <c r="G162" s="44"/>
    </row>
    <row r="163" spans="1:7" x14ac:dyDescent="0.35">
      <c r="A163" s="26" t="s">
        <v>120</v>
      </c>
      <c r="D163" s="66">
        <v>6.1546593000000004E-3</v>
      </c>
      <c r="F163" s="65"/>
      <c r="G163" s="44"/>
    </row>
    <row r="164" spans="1:7" x14ac:dyDescent="0.35">
      <c r="A164" s="26" t="s">
        <v>121</v>
      </c>
      <c r="D164" s="66">
        <v>-8.7394860000000003E-4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2.3129732146498828E-3</v>
      </c>
      <c r="F165" s="43"/>
      <c r="G165" s="44"/>
    </row>
    <row r="166" spans="1:7" x14ac:dyDescent="0.35">
      <c r="A166" s="26" t="s">
        <v>123</v>
      </c>
      <c r="D166" s="64">
        <f>AVERAGE(D162:D165)</f>
        <v>3.1729273036624705E-3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3212394.98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4881474.4000000004</v>
      </c>
      <c r="E171" s="68">
        <v>234</v>
      </c>
      <c r="F171" s="66">
        <v>6.4764202226294133E-3</v>
      </c>
      <c r="G171" s="44"/>
    </row>
    <row r="172" spans="1:7" x14ac:dyDescent="0.35">
      <c r="A172" s="41" t="s">
        <v>128</v>
      </c>
      <c r="D172" s="57">
        <v>477893.49</v>
      </c>
      <c r="E172" s="68">
        <v>27</v>
      </c>
      <c r="F172" s="66">
        <v>6.3403775361373343E-4</v>
      </c>
      <c r="G172" s="44"/>
    </row>
    <row r="173" spans="1:7" x14ac:dyDescent="0.35">
      <c r="A173" s="41" t="s">
        <v>129</v>
      </c>
      <c r="D173" s="19">
        <v>174074.01</v>
      </c>
      <c r="E173" s="69">
        <v>12</v>
      </c>
      <c r="F173" s="66">
        <v>2.3094998482388736E-4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5533441.9000000004</v>
      </c>
      <c r="E175" s="68">
        <f>SUM(E171:E174)</f>
        <v>273</v>
      </c>
      <c r="F175" s="74">
        <f>SUM(F171:F174)</f>
        <v>7.3414079610670344E-3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1.1064609E-3</v>
      </c>
      <c r="E178" s="66">
        <v>9.6517330000000004E-4</v>
      </c>
      <c r="F178" s="65"/>
      <c r="G178" s="44"/>
    </row>
    <row r="179" spans="1:7" x14ac:dyDescent="0.35">
      <c r="A179" s="26" t="s">
        <v>134</v>
      </c>
      <c r="D179" s="66">
        <v>1.0582452E-3</v>
      </c>
      <c r="E179" s="66">
        <v>8.5773800000000003E-4</v>
      </c>
      <c r="F179" s="65"/>
      <c r="G179" s="44"/>
    </row>
    <row r="180" spans="1:7" x14ac:dyDescent="0.35">
      <c r="A180" s="26" t="s">
        <v>135</v>
      </c>
      <c r="D180" s="66">
        <v>1.1238775000000001E-3</v>
      </c>
      <c r="E180" s="66">
        <v>9.1178479999999996E-4</v>
      </c>
      <c r="F180" s="65"/>
      <c r="G180" s="44"/>
    </row>
    <row r="181" spans="1:7" x14ac:dyDescent="0.35">
      <c r="A181" s="26" t="s">
        <v>136</v>
      </c>
      <c r="D181" s="66">
        <v>8.6498773843762073E-4</v>
      </c>
      <c r="E181" s="66">
        <f>IF(D53&lt;=0,0,SUM('Mar24'!E172:E174)/D53)</f>
        <v>8.2240310404453631E-4</v>
      </c>
      <c r="F181" s="43"/>
      <c r="G181" s="44"/>
    </row>
    <row r="182" spans="1:7" x14ac:dyDescent="0.35">
      <c r="A182" s="26" t="s">
        <v>137</v>
      </c>
      <c r="D182" s="66">
        <f>AVERAGE(D178:D181)</f>
        <v>1.0383928346094054E-3</v>
      </c>
      <c r="E182" s="66">
        <f>AVERAGE(E178:E181)</f>
        <v>8.8927480101113406E-4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731606.35</v>
      </c>
      <c r="F184" s="43"/>
      <c r="G184" s="44"/>
    </row>
    <row r="185" spans="1:7" x14ac:dyDescent="0.35">
      <c r="A185" s="2" t="s">
        <v>139</v>
      </c>
      <c r="D185" s="63">
        <v>9.7064734379106684E-4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1363867.23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68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155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155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155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155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22-B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3EF7C-D93D-4395-8F21-C136F306F853}">
  <sheetPr codeName="Sheet8">
    <pageSetUpPr fitToPage="1"/>
  </sheetPr>
  <dimension ref="A1:IV228"/>
  <sheetViews>
    <sheetView showRuler="0" zoomScale="80" zoomScaleNormal="80" zoomScaleSheetLayoutView="90" workbookViewId="0">
      <selection activeCell="B33" sqref="B33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45351</v>
      </c>
      <c r="C3" s="7" t="s">
        <v>2</v>
      </c>
      <c r="D3" s="2">
        <v>30</v>
      </c>
      <c r="E3" s="2" t="s">
        <v>3</v>
      </c>
      <c r="F3" s="8">
        <v>45323</v>
      </c>
      <c r="G3" s="2"/>
    </row>
    <row r="4" spans="1:13" ht="15.75" customHeight="1" x14ac:dyDescent="0.45">
      <c r="A4" s="2" t="s">
        <v>4</v>
      </c>
      <c r="B4" s="6">
        <v>45366</v>
      </c>
      <c r="C4" s="7" t="s">
        <v>5</v>
      </c>
      <c r="D4" s="9">
        <v>29</v>
      </c>
      <c r="E4" s="2" t="s">
        <v>6</v>
      </c>
      <c r="F4" s="8">
        <v>45351</v>
      </c>
      <c r="G4" s="2"/>
    </row>
    <row r="5" spans="1:13" ht="17.25" customHeight="1" x14ac:dyDescent="0.45">
      <c r="C5" s="5"/>
      <c r="E5" s="2" t="s">
        <v>7</v>
      </c>
      <c r="F5" s="8">
        <v>45337</v>
      </c>
      <c r="G5" s="2"/>
    </row>
    <row r="6" spans="1:13" ht="15.75" customHeight="1" x14ac:dyDescent="0.45">
      <c r="C6" s="5"/>
      <c r="E6" s="2" t="s">
        <v>8</v>
      </c>
      <c r="F6" s="8">
        <v>45366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1477843167.03</v>
      </c>
      <c r="D10" s="18">
        <v>818488474.83000004</v>
      </c>
      <c r="E10" s="19">
        <v>786693364.39999998</v>
      </c>
      <c r="F10" s="20">
        <f>IF(C12&lt;=0,0,E10/C12)</f>
        <v>0.60415001315002925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175694119.15000001</v>
      </c>
      <c r="D11" s="18">
        <v>72917465.099999994</v>
      </c>
      <c r="E11" s="19">
        <v>68740793.909999996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1302149047.8799999</v>
      </c>
      <c r="D12" s="18">
        <v>745571009.73000002</v>
      </c>
      <c r="E12" s="19">
        <v>717952570.49000001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1302149047.8800001</v>
      </c>
      <c r="D13" s="18">
        <f>SUM(D14:D19)</f>
        <v>745571009.73000002</v>
      </c>
      <c r="E13" s="19">
        <f>SUM(E14:E19)</f>
        <v>717952570.49000001</v>
      </c>
      <c r="F13" s="20">
        <f>IF(C13&lt;=0,0,E13/C13)</f>
        <v>0.55135974768701224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3.6880000000000003E-2</v>
      </c>
      <c r="C14" s="23">
        <v>270000000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4.4999999999999998E-2</v>
      </c>
      <c r="C15" s="23">
        <v>443300000</v>
      </c>
      <c r="D15" s="18">
        <v>156721961.85000005</v>
      </c>
      <c r="E15" s="19">
        <v>129103522.61000004</v>
      </c>
      <c r="F15" s="20">
        <f t="shared" si="0"/>
        <v>0.29123285046244091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4.4600000000000001E-2</v>
      </c>
      <c r="C17" s="23">
        <v>443300000</v>
      </c>
      <c r="D17" s="18">
        <v>443300000</v>
      </c>
      <c r="E17" s="19">
        <v>443300000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4.4499999999999998E-2</v>
      </c>
      <c r="C18" s="23">
        <v>93400000</v>
      </c>
      <c r="D18" s="18">
        <v>93400000</v>
      </c>
      <c r="E18" s="19">
        <v>93400000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52149047.880000003</v>
      </c>
      <c r="D19" s="18">
        <v>52149047.880000003</v>
      </c>
      <c r="E19" s="19">
        <v>52149047.880000003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27618439.24000001</v>
      </c>
      <c r="C24" s="18">
        <v>587707.36</v>
      </c>
      <c r="D24" s="34">
        <f t="shared" ref="D24:D28" si="1">IF(C15&lt;=0,0,B24/(C15/1000))</f>
        <v>62.301915722986713</v>
      </c>
      <c r="E24" s="35">
        <f t="shared" ref="E24:E28" si="2">IF(C15&lt;=0,0,C24/(C15/1000))</f>
        <v>1.3257553801037671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1647598.33</v>
      </c>
      <c r="D26" s="34">
        <f t="shared" si="1"/>
        <v>0</v>
      </c>
      <c r="E26" s="35">
        <f t="shared" si="2"/>
        <v>3.7166666591473043</v>
      </c>
      <c r="F26" s="31"/>
    </row>
    <row r="27" spans="1:13" x14ac:dyDescent="0.35">
      <c r="A27" s="26" t="s">
        <v>22</v>
      </c>
      <c r="B27" s="18">
        <v>0</v>
      </c>
      <c r="C27" s="18">
        <v>346358.33</v>
      </c>
      <c r="D27" s="34">
        <f t="shared" si="1"/>
        <v>0</v>
      </c>
      <c r="E27" s="35">
        <f t="shared" si="2"/>
        <v>3.7083332976445398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27618439.24000001</v>
      </c>
      <c r="C29" s="36">
        <f>SUM(C23:C28)</f>
        <v>2581664.02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1684446.35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1684446.35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31519260.59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31519260.59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335459.58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33539166.52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48966</v>
      </c>
      <c r="E51" s="48">
        <v>745571009.73000002</v>
      </c>
      <c r="F51" s="43"/>
      <c r="G51" s="44"/>
    </row>
    <row r="52" spans="1:7" x14ac:dyDescent="0.35">
      <c r="A52" s="26" t="s">
        <v>44</v>
      </c>
      <c r="D52" s="10"/>
      <c r="E52" s="45">
        <f>D12-E12</f>
        <v>27618439.24000001</v>
      </c>
      <c r="F52" s="43"/>
      <c r="G52" s="44"/>
    </row>
    <row r="53" spans="1:7" x14ac:dyDescent="0.35">
      <c r="A53" s="26"/>
      <c r="D53" s="55">
        <v>48257</v>
      </c>
      <c r="E53" s="56">
        <f>E51-E52</f>
        <v>717952570.49000001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33539166.52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33539166.52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682073.73</v>
      </c>
      <c r="F64" s="43"/>
      <c r="G64" s="44"/>
    </row>
    <row r="65" spans="1:7" x14ac:dyDescent="0.35">
      <c r="A65" s="41" t="s">
        <v>51</v>
      </c>
      <c r="E65" s="57">
        <v>682073.73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587707.36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587707.36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1647598.33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1647598.33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346358.33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346358.33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2581664.02</v>
      </c>
      <c r="F110" s="43"/>
      <c r="G110" s="44"/>
    </row>
    <row r="111" spans="1:7" x14ac:dyDescent="0.35">
      <c r="A111" s="58" t="s">
        <v>86</v>
      </c>
      <c r="E111" s="12">
        <f>E74+E82+E90+E98+E106</f>
        <v>2581664.02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30275428.770975001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27618439.24000001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27618439.24000001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2656989.5309749879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2656989.5309749879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3255372.62</v>
      </c>
      <c r="F143" s="43"/>
      <c r="G143" s="44"/>
    </row>
    <row r="144" spans="1:7" x14ac:dyDescent="0.35">
      <c r="A144" s="26" t="s">
        <v>107</v>
      </c>
      <c r="E144" s="12">
        <v>3255372.62</v>
      </c>
      <c r="G144" s="44"/>
    </row>
    <row r="145" spans="1:256" x14ac:dyDescent="0.35">
      <c r="A145" s="26" t="s">
        <v>108</v>
      </c>
      <c r="E145" s="57">
        <v>3255372.62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3255372.62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3255372.62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2.5206666499999999E-2</v>
      </c>
      <c r="F153" s="43"/>
      <c r="G153" s="44"/>
    </row>
    <row r="154" spans="1:256" x14ac:dyDescent="0.35">
      <c r="A154" s="26" t="s">
        <v>114</v>
      </c>
      <c r="E154" s="60">
        <v>40.180379000000002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275849.84000000003</v>
      </c>
      <c r="E157" s="2">
        <v>14</v>
      </c>
      <c r="F157" s="65"/>
      <c r="G157" s="44"/>
    </row>
    <row r="158" spans="1:256" x14ac:dyDescent="0.35">
      <c r="A158" s="26" t="s">
        <v>116</v>
      </c>
      <c r="D158" s="61">
        <v>335459.58</v>
      </c>
      <c r="F158" s="43"/>
      <c r="G158" s="44"/>
    </row>
    <row r="159" spans="1:256" x14ac:dyDescent="0.35">
      <c r="A159" s="2" t="s">
        <v>117</v>
      </c>
      <c r="D159" s="22">
        <f>+D157-D158</f>
        <v>-59609.739999999991</v>
      </c>
    </row>
    <row r="160" spans="1:256" x14ac:dyDescent="0.35">
      <c r="A160" s="26" t="s">
        <v>118</v>
      </c>
      <c r="D160" s="12">
        <v>818488474.83000004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2.8420021000000002E-3</v>
      </c>
      <c r="F162" s="65"/>
      <c r="G162" s="44"/>
    </row>
    <row r="163" spans="1:7" x14ac:dyDescent="0.35">
      <c r="A163" s="26" t="s">
        <v>120</v>
      </c>
      <c r="D163" s="66">
        <v>5.0980252999999996E-3</v>
      </c>
      <c r="F163" s="65"/>
      <c r="G163" s="44"/>
    </row>
    <row r="164" spans="1:7" x14ac:dyDescent="0.35">
      <c r="A164" s="26" t="s">
        <v>121</v>
      </c>
      <c r="D164" s="66">
        <v>6.1546593000000004E-3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-8.7394862847466623E-4</v>
      </c>
      <c r="F165" s="43"/>
      <c r="G165" s="44"/>
    </row>
    <row r="166" spans="1:7" x14ac:dyDescent="0.35">
      <c r="A166" s="26" t="s">
        <v>123</v>
      </c>
      <c r="D166" s="64">
        <f>AVERAGE(D162:D165)</f>
        <v>3.3051845178813338E-3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3060761.59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3084816.23</v>
      </c>
      <c r="E171" s="68">
        <v>149</v>
      </c>
      <c r="F171" s="66">
        <v>3.9212434851954624E-3</v>
      </c>
      <c r="G171" s="44"/>
    </row>
    <row r="172" spans="1:7" x14ac:dyDescent="0.35">
      <c r="A172" s="41" t="s">
        <v>128</v>
      </c>
      <c r="D172" s="57">
        <v>707414.26</v>
      </c>
      <c r="E172" s="68">
        <v>36</v>
      </c>
      <c r="F172" s="66">
        <v>8.9922489754255775E-4</v>
      </c>
      <c r="G172" s="44"/>
    </row>
    <row r="173" spans="1:7" x14ac:dyDescent="0.35">
      <c r="A173" s="41" t="s">
        <v>129</v>
      </c>
      <c r="D173" s="19">
        <v>176732.7</v>
      </c>
      <c r="E173" s="69">
        <v>8</v>
      </c>
      <c r="F173" s="66">
        <v>2.2465258765057918E-4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3968963.1900000004</v>
      </c>
      <c r="E175" s="68">
        <f>SUM(E171:E174)</f>
        <v>193</v>
      </c>
      <c r="F175" s="74">
        <f>SUM(F171:F174)</f>
        <v>5.0451209703885986E-3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1.3331015999999999E-3</v>
      </c>
      <c r="E178" s="66">
        <v>1.0504201999999999E-3</v>
      </c>
      <c r="F178" s="65"/>
      <c r="G178" s="44"/>
    </row>
    <row r="179" spans="1:7" x14ac:dyDescent="0.35">
      <c r="A179" s="26" t="s">
        <v>134</v>
      </c>
      <c r="D179" s="66">
        <v>1.1064609E-3</v>
      </c>
      <c r="E179" s="66">
        <v>9.6517330000000004E-4</v>
      </c>
      <c r="F179" s="65"/>
      <c r="G179" s="44"/>
    </row>
    <row r="180" spans="1:7" x14ac:dyDescent="0.35">
      <c r="A180" s="26" t="s">
        <v>135</v>
      </c>
      <c r="D180" s="66">
        <v>1.0582452E-3</v>
      </c>
      <c r="E180" s="66">
        <v>8.5773800000000003E-4</v>
      </c>
      <c r="F180" s="65"/>
      <c r="G180" s="44"/>
    </row>
    <row r="181" spans="1:7" x14ac:dyDescent="0.35">
      <c r="A181" s="26" t="s">
        <v>136</v>
      </c>
      <c r="D181" s="66">
        <v>1.1238774851931369E-3</v>
      </c>
      <c r="E181" s="66">
        <f>IF(D53&lt;=0,0,SUM('Feb24'!E172:E174)/D53)</f>
        <v>9.1178481878276729E-4</v>
      </c>
      <c r="F181" s="43"/>
      <c r="G181" s="44"/>
    </row>
    <row r="182" spans="1:7" x14ac:dyDescent="0.35">
      <c r="A182" s="26" t="s">
        <v>137</v>
      </c>
      <c r="D182" s="66">
        <f>AVERAGE(D178:D181)</f>
        <v>1.1554212962982843E-3</v>
      </c>
      <c r="E182" s="66">
        <f>AVERAGE(E178:E181)</f>
        <v>9.4627907969569195E-4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921963.87</v>
      </c>
      <c r="F184" s="43"/>
      <c r="G184" s="44"/>
    </row>
    <row r="185" spans="1:7" x14ac:dyDescent="0.35">
      <c r="A185" s="2" t="s">
        <v>139</v>
      </c>
      <c r="D185" s="63">
        <v>1.1719481969994356E-3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2013203.48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88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155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155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155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155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22-B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D562B-61AD-4870-8D5D-D6516F2D2412}">
  <sheetPr codeName="Sheet7">
    <pageSetUpPr fitToPage="1"/>
  </sheetPr>
  <dimension ref="A1:IV228"/>
  <sheetViews>
    <sheetView showRuler="0" zoomScale="80" zoomScaleNormal="80" zoomScaleSheetLayoutView="90" workbookViewId="0">
      <selection activeCell="A37" sqref="A37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45322</v>
      </c>
      <c r="C3" s="7" t="s">
        <v>2</v>
      </c>
      <c r="D3" s="2">
        <v>30</v>
      </c>
      <c r="E3" s="2" t="s">
        <v>3</v>
      </c>
      <c r="F3" s="8">
        <v>45292</v>
      </c>
      <c r="G3" s="2"/>
    </row>
    <row r="4" spans="1:13" ht="15.75" customHeight="1" x14ac:dyDescent="0.45">
      <c r="A4" s="2" t="s">
        <v>4</v>
      </c>
      <c r="B4" s="6">
        <v>45337</v>
      </c>
      <c r="C4" s="7" t="s">
        <v>5</v>
      </c>
      <c r="D4" s="9">
        <v>30</v>
      </c>
      <c r="E4" s="2" t="s">
        <v>6</v>
      </c>
      <c r="F4" s="8">
        <v>45322</v>
      </c>
      <c r="G4" s="2"/>
    </row>
    <row r="5" spans="1:13" ht="17.25" customHeight="1" x14ac:dyDescent="0.45">
      <c r="C5" s="5"/>
      <c r="E5" s="2" t="s">
        <v>7</v>
      </c>
      <c r="F5" s="8">
        <v>45307</v>
      </c>
      <c r="G5" s="2"/>
    </row>
    <row r="6" spans="1:13" ht="15.75" customHeight="1" x14ac:dyDescent="0.45">
      <c r="C6" s="5"/>
      <c r="E6" s="2" t="s">
        <v>8</v>
      </c>
      <c r="F6" s="8">
        <v>45337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1477843167.03</v>
      </c>
      <c r="D10" s="18">
        <v>852904132.60000002</v>
      </c>
      <c r="E10" s="19">
        <v>818488474.83000004</v>
      </c>
      <c r="F10" s="20">
        <f>IF(C12&lt;=0,0,E10/C12)</f>
        <v>0.62856742564344925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175694119.15000001</v>
      </c>
      <c r="D11" s="18">
        <v>77547677.109999999</v>
      </c>
      <c r="E11" s="19">
        <v>72917465.099999994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1302149047.8799999</v>
      </c>
      <c r="D12" s="18">
        <v>775356455.49000001</v>
      </c>
      <c r="E12" s="19">
        <v>745571009.73000002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1302149047.8800001</v>
      </c>
      <c r="D13" s="18">
        <f>SUM(D14:D19)</f>
        <v>775356455.49000001</v>
      </c>
      <c r="E13" s="19">
        <f>SUM(E14:E19)</f>
        <v>745571009.73000002</v>
      </c>
      <c r="F13" s="20">
        <f>IF(C13&lt;=0,0,E13/C13)</f>
        <v>0.5725696385861877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3.6880000000000003E-2</v>
      </c>
      <c r="C14" s="23">
        <v>270000000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4.4999999999999998E-2</v>
      </c>
      <c r="C15" s="23">
        <v>443300000</v>
      </c>
      <c r="D15" s="18">
        <v>186507407.61000004</v>
      </c>
      <c r="E15" s="19">
        <v>156721961.85000005</v>
      </c>
      <c r="F15" s="20">
        <f t="shared" si="0"/>
        <v>0.35353476618542762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4.4600000000000001E-2</v>
      </c>
      <c r="C17" s="23">
        <v>443300000</v>
      </c>
      <c r="D17" s="18">
        <v>443300000</v>
      </c>
      <c r="E17" s="19">
        <v>443300000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4.4499999999999998E-2</v>
      </c>
      <c r="C18" s="23">
        <v>93400000</v>
      </c>
      <c r="D18" s="18">
        <v>93400000</v>
      </c>
      <c r="E18" s="19">
        <v>93400000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52149047.880000003</v>
      </c>
      <c r="D19" s="18">
        <v>52149047.880000003</v>
      </c>
      <c r="E19" s="19">
        <v>52149047.880000003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29785445.75999999</v>
      </c>
      <c r="C24" s="18">
        <v>699402.78</v>
      </c>
      <c r="D24" s="34">
        <f t="shared" ref="D24:D28" si="1">IF(C15&lt;=0,0,B24/(C15/1000))</f>
        <v>67.19026789984207</v>
      </c>
      <c r="E24" s="35">
        <f t="shared" ref="E24:E28" si="2">IF(C15&lt;=0,0,C24/(C15/1000))</f>
        <v>1.5777188811188811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1647598.33</v>
      </c>
      <c r="D26" s="34">
        <f t="shared" si="1"/>
        <v>0</v>
      </c>
      <c r="E26" s="35">
        <f t="shared" si="2"/>
        <v>3.7166666591473043</v>
      </c>
      <c r="F26" s="31"/>
    </row>
    <row r="27" spans="1:13" x14ac:dyDescent="0.35">
      <c r="A27" s="26" t="s">
        <v>22</v>
      </c>
      <c r="B27" s="18">
        <v>0</v>
      </c>
      <c r="C27" s="18">
        <v>346358.33</v>
      </c>
      <c r="D27" s="34">
        <f t="shared" si="1"/>
        <v>0</v>
      </c>
      <c r="E27" s="35">
        <f t="shared" si="2"/>
        <v>3.7083332976445398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29785445.75999999</v>
      </c>
      <c r="C29" s="36">
        <f>SUM(C23:C28)</f>
        <v>2693359.4400000004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1865867.72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1865867.72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33807194.759999998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33807194.759999998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171018.48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35844080.959999993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49732</v>
      </c>
      <c r="E51" s="48">
        <v>775356455.49000001</v>
      </c>
      <c r="F51" s="43"/>
      <c r="G51" s="44"/>
    </row>
    <row r="52" spans="1:7" x14ac:dyDescent="0.35">
      <c r="A52" s="26" t="s">
        <v>44</v>
      </c>
      <c r="D52" s="10"/>
      <c r="E52" s="45">
        <f>D12-E12</f>
        <v>29785445.75999999</v>
      </c>
      <c r="F52" s="43"/>
      <c r="G52" s="44"/>
    </row>
    <row r="53" spans="1:7" x14ac:dyDescent="0.35">
      <c r="A53" s="26"/>
      <c r="D53" s="55">
        <v>48966</v>
      </c>
      <c r="E53" s="56">
        <f>E51-E52</f>
        <v>745571009.73000002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35844080.959999993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35844080.959999993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710753.44</v>
      </c>
      <c r="F64" s="43"/>
      <c r="G64" s="44"/>
    </row>
    <row r="65" spans="1:7" x14ac:dyDescent="0.35">
      <c r="A65" s="41" t="s">
        <v>51</v>
      </c>
      <c r="E65" s="57">
        <v>710753.44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699402.78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699402.78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1647598.33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1647598.33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346358.33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346358.33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2693359.4400000004</v>
      </c>
      <c r="F110" s="43"/>
      <c r="G110" s="44"/>
    </row>
    <row r="111" spans="1:7" x14ac:dyDescent="0.35">
      <c r="A111" s="58" t="s">
        <v>86</v>
      </c>
      <c r="E111" s="12">
        <f>E74+E82+E90+E98+E106</f>
        <v>2693359.4400000004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32439968.07616666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29785445.75999999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29785445.75999999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2654522.3161666691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2654522.3161666691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3255372.62</v>
      </c>
      <c r="F143" s="43"/>
      <c r="G143" s="44"/>
    </row>
    <row r="144" spans="1:7" x14ac:dyDescent="0.35">
      <c r="A144" s="26" t="s">
        <v>107</v>
      </c>
      <c r="E144" s="12">
        <v>3255372.62</v>
      </c>
      <c r="G144" s="44"/>
    </row>
    <row r="145" spans="1:256" x14ac:dyDescent="0.35">
      <c r="A145" s="26" t="s">
        <v>108</v>
      </c>
      <c r="E145" s="57">
        <v>3255372.62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3255372.62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3255372.62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2.5108546799999999E-2</v>
      </c>
      <c r="F153" s="43"/>
      <c r="G153" s="44"/>
    </row>
    <row r="154" spans="1:256" x14ac:dyDescent="0.35">
      <c r="A154" s="26" t="s">
        <v>114</v>
      </c>
      <c r="E154" s="60">
        <v>40.985868000000004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608463.01</v>
      </c>
      <c r="E157" s="2">
        <v>25</v>
      </c>
      <c r="F157" s="65"/>
      <c r="G157" s="44"/>
    </row>
    <row r="158" spans="1:256" x14ac:dyDescent="0.35">
      <c r="A158" s="26" t="s">
        <v>116</v>
      </c>
      <c r="D158" s="61">
        <v>171018.48</v>
      </c>
      <c r="F158" s="43"/>
      <c r="G158" s="44"/>
    </row>
    <row r="159" spans="1:256" x14ac:dyDescent="0.35">
      <c r="A159" s="2" t="s">
        <v>117</v>
      </c>
      <c r="D159" s="22">
        <f>+D157-D158</f>
        <v>437444.53</v>
      </c>
    </row>
    <row r="160" spans="1:256" x14ac:dyDescent="0.35">
      <c r="A160" s="26" t="s">
        <v>118</v>
      </c>
      <c r="D160" s="12">
        <v>852904132.60000002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1.3552588999999999E-3</v>
      </c>
      <c r="F162" s="65"/>
      <c r="G162" s="44"/>
    </row>
    <row r="163" spans="1:7" x14ac:dyDescent="0.35">
      <c r="A163" s="26" t="s">
        <v>120</v>
      </c>
      <c r="D163" s="66">
        <v>2.8420021000000002E-3</v>
      </c>
      <c r="F163" s="65"/>
      <c r="G163" s="44"/>
    </row>
    <row r="164" spans="1:7" x14ac:dyDescent="0.35">
      <c r="A164" s="26" t="s">
        <v>121</v>
      </c>
      <c r="D164" s="66">
        <v>5.0980252999999996E-3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6.1546593097138429E-3</v>
      </c>
      <c r="F165" s="43"/>
      <c r="G165" s="44"/>
    </row>
    <row r="166" spans="1:7" x14ac:dyDescent="0.35">
      <c r="A166" s="26" t="s">
        <v>123</v>
      </c>
      <c r="D166" s="64">
        <f>AVERAGE(D162:D165)</f>
        <v>3.8624864024284608E-3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3120371.3299999996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3785239.6</v>
      </c>
      <c r="E171" s="68">
        <v>171</v>
      </c>
      <c r="F171" s="66">
        <v>4.6246706171228546E-3</v>
      </c>
      <c r="G171" s="44"/>
    </row>
    <row r="172" spans="1:7" x14ac:dyDescent="0.35">
      <c r="A172" s="41" t="s">
        <v>128</v>
      </c>
      <c r="D172" s="57">
        <v>782956.46</v>
      </c>
      <c r="E172" s="68">
        <v>35</v>
      </c>
      <c r="F172" s="66">
        <v>9.5658825270889729E-4</v>
      </c>
      <c r="G172" s="44"/>
    </row>
    <row r="173" spans="1:7" x14ac:dyDescent="0.35">
      <c r="A173" s="41" t="s">
        <v>129</v>
      </c>
      <c r="D173" s="19">
        <v>83205.039999999994</v>
      </c>
      <c r="E173" s="69">
        <v>7</v>
      </c>
      <c r="F173" s="66">
        <v>1.0165694760366866E-4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4651401.1000000006</v>
      </c>
      <c r="E175" s="68">
        <f>SUM(E171:E174)</f>
        <v>213</v>
      </c>
      <c r="F175" s="74">
        <f>SUM(F171:F174)</f>
        <v>5.6829158174354208E-3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1.0628167000000001E-3</v>
      </c>
      <c r="E178" s="66">
        <v>8.8086760000000001E-4</v>
      </c>
      <c r="F178" s="65"/>
      <c r="G178" s="44"/>
    </row>
    <row r="179" spans="1:7" x14ac:dyDescent="0.35">
      <c r="A179" s="26" t="s">
        <v>134</v>
      </c>
      <c r="D179" s="66">
        <v>1.3331015999999999E-3</v>
      </c>
      <c r="E179" s="66">
        <v>1.0504201999999999E-3</v>
      </c>
      <c r="F179" s="65"/>
      <c r="G179" s="44"/>
    </row>
    <row r="180" spans="1:7" x14ac:dyDescent="0.35">
      <c r="A180" s="26" t="s">
        <v>135</v>
      </c>
      <c r="D180" s="66">
        <v>1.1064609E-3</v>
      </c>
      <c r="E180" s="66">
        <v>9.6517330000000004E-4</v>
      </c>
      <c r="F180" s="65"/>
      <c r="G180" s="44"/>
    </row>
    <row r="181" spans="1:7" x14ac:dyDescent="0.35">
      <c r="A181" s="26" t="s">
        <v>136</v>
      </c>
      <c r="D181" s="66">
        <v>1.058245200312566E-3</v>
      </c>
      <c r="E181" s="66">
        <f>IF(D53&lt;=0,0,SUM('Jan24'!E172:E174)/D53)</f>
        <v>8.577380223011886E-4</v>
      </c>
      <c r="F181" s="43"/>
      <c r="G181" s="44"/>
    </row>
    <row r="182" spans="1:7" x14ac:dyDescent="0.35">
      <c r="A182" s="26" t="s">
        <v>137</v>
      </c>
      <c r="D182" s="66">
        <f>AVERAGE(D178:D181)</f>
        <v>1.1401561000781415E-3</v>
      </c>
      <c r="E182" s="66">
        <f>AVERAGE(E178:E181)</f>
        <v>9.3854978057529711E-4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997799.93</v>
      </c>
      <c r="F184" s="43"/>
      <c r="G184" s="44"/>
    </row>
    <row r="185" spans="1:7" x14ac:dyDescent="0.35">
      <c r="A185" s="2" t="s">
        <v>139</v>
      </c>
      <c r="D185" s="63">
        <v>1.2190763348344557E-3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3005573.52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133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155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155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155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155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22-B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Mar24</vt:lpstr>
      <vt:lpstr>Feb24</vt:lpstr>
      <vt:lpstr>Jan24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Yu</dc:creator>
  <cp:lastModifiedBy>Wang, Yu</cp:lastModifiedBy>
  <dcterms:created xsi:type="dcterms:W3CDTF">2024-04-17T19:13:48Z</dcterms:created>
  <dcterms:modified xsi:type="dcterms:W3CDTF">2024-04-17T19:14:41Z</dcterms:modified>
</cp:coreProperties>
</file>