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RP\TREASURY\EXCEL\OwnerTrust22B\ABS6\Salesforce\"/>
    </mc:Choice>
  </mc:AlternateContent>
  <xr:revisionPtr revIDLastSave="0" documentId="13_ncr:1_{C1FF76A9-D89C-4A80-85D3-91F994D9E24C}" xr6:coauthVersionLast="47" xr6:coauthVersionMax="47" xr10:uidLastSave="{00000000-0000-0000-0000-000000000000}"/>
  <bookViews>
    <workbookView xWindow="-28920" yWindow="-120" windowWidth="29040" windowHeight="15840" xr2:uid="{4C397067-9424-4C07-83ED-267E25B349D5}"/>
  </bookViews>
  <sheets>
    <sheet name="Dec23" sheetId="12" r:id="rId1"/>
    <sheet name="Nov23" sheetId="11" r:id="rId2"/>
    <sheet name="Oct23" sheetId="10" r:id="rId3"/>
    <sheet name="Sep23" sheetId="9" r:id="rId4"/>
    <sheet name="Aug23" sheetId="8" r:id="rId5"/>
    <sheet name="Jul23" sheetId="7" r:id="rId6"/>
    <sheet name="Jun23" sheetId="6" r:id="rId7"/>
    <sheet name="May23" sheetId="5" r:id="rId8"/>
    <sheet name="Apr23" sheetId="4" r:id="rId9"/>
    <sheet name="Mar23" sheetId="3" r:id="rId10"/>
    <sheet name="Feb23" sheetId="2" r:id="rId11"/>
    <sheet name="Jan23" sheetId="1" r:id="rId12"/>
  </sheets>
  <definedNames>
    <definedName name="A1_BegBal" localSheetId="8">#REF!</definedName>
    <definedName name="A1_BegBal" localSheetId="4">#REF!</definedName>
    <definedName name="A1_BegBal" localSheetId="0">#REF!</definedName>
    <definedName name="A1_BegBal" localSheetId="10">#REF!</definedName>
    <definedName name="A1_BegBal" localSheetId="5">#REF!</definedName>
    <definedName name="A1_BegBal" localSheetId="6">#REF!</definedName>
    <definedName name="A1_BegBal" localSheetId="9">#REF!</definedName>
    <definedName name="A1_BegBal" localSheetId="7">#REF!</definedName>
    <definedName name="A1_BegBal" localSheetId="1">#REF!</definedName>
    <definedName name="A1_BegBal" localSheetId="2">#REF!</definedName>
    <definedName name="A1_BegBal" localSheetId="3">#REF!</definedName>
    <definedName name="A1_BegBal">#REF!</definedName>
    <definedName name="A1_EndBal" localSheetId="8">#REF!</definedName>
    <definedName name="A1_EndBal" localSheetId="4">#REF!</definedName>
    <definedName name="A1_EndBal" localSheetId="0">#REF!</definedName>
    <definedName name="A1_EndBal" localSheetId="10">#REF!</definedName>
    <definedName name="A1_EndBal" localSheetId="5">#REF!</definedName>
    <definedName name="A1_EndBal" localSheetId="6">#REF!</definedName>
    <definedName name="A1_EndBal" localSheetId="9">#REF!</definedName>
    <definedName name="A1_EndBal" localSheetId="7">#REF!</definedName>
    <definedName name="A1_EndBal" localSheetId="1">#REF!</definedName>
    <definedName name="A1_EndBal" localSheetId="2">#REF!</definedName>
    <definedName name="A1_EndBal" localSheetId="3">#REF!</definedName>
    <definedName name="A1_EndBal">#REF!</definedName>
    <definedName name="A1_FinalDist" localSheetId="8">#REF!</definedName>
    <definedName name="A1_FinalDist" localSheetId="4">#REF!</definedName>
    <definedName name="A1_FinalDist" localSheetId="0">#REF!</definedName>
    <definedName name="A1_FinalDist" localSheetId="10">#REF!</definedName>
    <definedName name="A1_FinalDist" localSheetId="5">#REF!</definedName>
    <definedName name="A1_FinalDist" localSheetId="6">#REF!</definedName>
    <definedName name="A1_FinalDist" localSheetId="9">#REF!</definedName>
    <definedName name="A1_FinalDist" localSheetId="7">#REF!</definedName>
    <definedName name="A1_FinalDist" localSheetId="1">#REF!</definedName>
    <definedName name="A1_FinalDist" localSheetId="2">#REF!</definedName>
    <definedName name="A1_FinalDist" localSheetId="3">#REF!</definedName>
    <definedName name="A1_FinalDist">#REF!</definedName>
    <definedName name="A2_FinalDist" localSheetId="8">#REF!</definedName>
    <definedName name="A2_FinalDist" localSheetId="4">#REF!</definedName>
    <definedName name="A2_FinalDist" localSheetId="0">#REF!</definedName>
    <definedName name="A2_FinalDist" localSheetId="10">#REF!</definedName>
    <definedName name="A2_FinalDist" localSheetId="5">#REF!</definedName>
    <definedName name="A2_FinalDist" localSheetId="6">#REF!</definedName>
    <definedName name="A2_FinalDist" localSheetId="9">#REF!</definedName>
    <definedName name="A2_FinalDist" localSheetId="7">#REF!</definedName>
    <definedName name="A2_FinalDist" localSheetId="1">#REF!</definedName>
    <definedName name="A2_FinalDist" localSheetId="2">#REF!</definedName>
    <definedName name="A2_FinalDist" localSheetId="3">#REF!</definedName>
    <definedName name="A2_FinalDist">#REF!</definedName>
    <definedName name="A2a_BegBal" localSheetId="8">#REF!</definedName>
    <definedName name="A2a_BegBal" localSheetId="4">#REF!</definedName>
    <definedName name="A2a_BegBal" localSheetId="0">#REF!</definedName>
    <definedName name="A2a_BegBal" localSheetId="10">#REF!</definedName>
    <definedName name="A2a_BegBal" localSheetId="5">#REF!</definedName>
    <definedName name="A2a_BegBal" localSheetId="6">#REF!</definedName>
    <definedName name="A2a_BegBal" localSheetId="9">#REF!</definedName>
    <definedName name="A2a_BegBal" localSheetId="7">#REF!</definedName>
    <definedName name="A2a_BegBal" localSheetId="1">#REF!</definedName>
    <definedName name="A2a_BegBal" localSheetId="2">#REF!</definedName>
    <definedName name="A2a_BegBal" localSheetId="3">#REF!</definedName>
    <definedName name="A2a_BegBal">#REF!</definedName>
    <definedName name="A2a_EndBal" localSheetId="8">#REF!</definedName>
    <definedName name="A2a_EndBal" localSheetId="4">#REF!</definedName>
    <definedName name="A2a_EndBal" localSheetId="0">#REF!</definedName>
    <definedName name="A2a_EndBal" localSheetId="10">#REF!</definedName>
    <definedName name="A2a_EndBal" localSheetId="5">#REF!</definedName>
    <definedName name="A2a_EndBal" localSheetId="6">#REF!</definedName>
    <definedName name="A2a_EndBal" localSheetId="9">#REF!</definedName>
    <definedName name="A2a_EndBal" localSheetId="7">#REF!</definedName>
    <definedName name="A2a_EndBal" localSheetId="1">#REF!</definedName>
    <definedName name="A2a_EndBal" localSheetId="2">#REF!</definedName>
    <definedName name="A2a_EndBal" localSheetId="3">#REF!</definedName>
    <definedName name="A2a_EndBal">#REF!</definedName>
    <definedName name="A2b_BegBal" localSheetId="8">#REF!</definedName>
    <definedName name="A2b_BegBal" localSheetId="4">#REF!</definedName>
    <definedName name="A2b_BegBal" localSheetId="0">#REF!</definedName>
    <definedName name="A2b_BegBal" localSheetId="10">#REF!</definedName>
    <definedName name="A2b_BegBal" localSheetId="5">#REF!</definedName>
    <definedName name="A2b_BegBal" localSheetId="6">#REF!</definedName>
    <definedName name="A2b_BegBal" localSheetId="9">#REF!</definedName>
    <definedName name="A2b_BegBal" localSheetId="7">#REF!</definedName>
    <definedName name="A2b_BegBal" localSheetId="1">#REF!</definedName>
    <definedName name="A2b_BegBal" localSheetId="2">#REF!</definedName>
    <definedName name="A2b_BegBal" localSheetId="3">#REF!</definedName>
    <definedName name="A2b_BegBal">#REF!</definedName>
    <definedName name="A2b_EndBal" localSheetId="8">#REF!</definedName>
    <definedName name="A2b_EndBal" localSheetId="4">#REF!</definedName>
    <definedName name="A2b_EndBal" localSheetId="0">#REF!</definedName>
    <definedName name="A2b_EndBal" localSheetId="10">#REF!</definedName>
    <definedName name="A2b_EndBal" localSheetId="5">#REF!</definedName>
    <definedName name="A2b_EndBal" localSheetId="6">#REF!</definedName>
    <definedName name="A2b_EndBal" localSheetId="9">#REF!</definedName>
    <definedName name="A2b_EndBal" localSheetId="7">#REF!</definedName>
    <definedName name="A2b_EndBal" localSheetId="1">#REF!</definedName>
    <definedName name="A2b_EndBal" localSheetId="2">#REF!</definedName>
    <definedName name="A2b_EndBal" localSheetId="3">#REF!</definedName>
    <definedName name="A2b_EndBal">#REF!</definedName>
    <definedName name="A3_BegBal" localSheetId="8">#REF!</definedName>
    <definedName name="A3_BegBal" localSheetId="4">#REF!</definedName>
    <definedName name="A3_BegBal" localSheetId="0">#REF!</definedName>
    <definedName name="A3_BegBal" localSheetId="10">#REF!</definedName>
    <definedName name="A3_BegBal" localSheetId="5">#REF!</definedName>
    <definedName name="A3_BegBal" localSheetId="6">#REF!</definedName>
    <definedName name="A3_BegBal" localSheetId="9">#REF!</definedName>
    <definedName name="A3_BegBal" localSheetId="7">#REF!</definedName>
    <definedName name="A3_BegBal" localSheetId="1">#REF!</definedName>
    <definedName name="A3_BegBal" localSheetId="2">#REF!</definedName>
    <definedName name="A3_BegBal" localSheetId="3">#REF!</definedName>
    <definedName name="A3_BegBal">#REF!</definedName>
    <definedName name="A3_EndBal" localSheetId="8">#REF!</definedName>
    <definedName name="A3_EndBal" localSheetId="4">#REF!</definedName>
    <definedName name="A3_EndBal" localSheetId="0">#REF!</definedName>
    <definedName name="A3_EndBal" localSheetId="10">#REF!</definedName>
    <definedName name="A3_EndBal" localSheetId="5">#REF!</definedName>
    <definedName name="A3_EndBal" localSheetId="6">#REF!</definedName>
    <definedName name="A3_EndBal" localSheetId="9">#REF!</definedName>
    <definedName name="A3_EndBal" localSheetId="7">#REF!</definedName>
    <definedName name="A3_EndBal" localSheetId="1">#REF!</definedName>
    <definedName name="A3_EndBal" localSheetId="2">#REF!</definedName>
    <definedName name="A3_EndBal" localSheetId="3">#REF!</definedName>
    <definedName name="A3_EndBal">#REF!</definedName>
    <definedName name="A3_FinalDist" localSheetId="8">#REF!</definedName>
    <definedName name="A3_FinalDist" localSheetId="4">#REF!</definedName>
    <definedName name="A3_FinalDist" localSheetId="0">#REF!</definedName>
    <definedName name="A3_FinalDist" localSheetId="10">#REF!</definedName>
    <definedName name="A3_FinalDist" localSheetId="5">#REF!</definedName>
    <definedName name="A3_FinalDist" localSheetId="6">#REF!</definedName>
    <definedName name="A3_FinalDist" localSheetId="9">#REF!</definedName>
    <definedName name="A3_FinalDist" localSheetId="7">#REF!</definedName>
    <definedName name="A3_FinalDist" localSheetId="1">#REF!</definedName>
    <definedName name="A3_FinalDist" localSheetId="2">#REF!</definedName>
    <definedName name="A3_FinalDist" localSheetId="3">#REF!</definedName>
    <definedName name="A3_FinalDist">#REF!</definedName>
    <definedName name="A3B_BegBal" localSheetId="8">#REF!</definedName>
    <definedName name="A3B_BegBal" localSheetId="4">#REF!</definedName>
    <definedName name="A3B_BegBal" localSheetId="0">#REF!</definedName>
    <definedName name="A3B_BegBal" localSheetId="10">#REF!</definedName>
    <definedName name="A3B_BegBal" localSheetId="5">#REF!</definedName>
    <definedName name="A3B_BegBal" localSheetId="6">#REF!</definedName>
    <definedName name="A3B_BegBal" localSheetId="9">#REF!</definedName>
    <definedName name="A3B_BegBal" localSheetId="7">#REF!</definedName>
    <definedName name="A3B_BegBal" localSheetId="1">#REF!</definedName>
    <definedName name="A3B_BegBal" localSheetId="2">#REF!</definedName>
    <definedName name="A3B_BegBal" localSheetId="3">#REF!</definedName>
    <definedName name="A3B_BegBal">#REF!</definedName>
    <definedName name="A3B_EndBal" localSheetId="8">#REF!</definedName>
    <definedName name="A3B_EndBal" localSheetId="4">#REF!</definedName>
    <definedName name="A3B_EndBal" localSheetId="0">#REF!</definedName>
    <definedName name="A3B_EndBal" localSheetId="10">#REF!</definedName>
    <definedName name="A3B_EndBal" localSheetId="5">#REF!</definedName>
    <definedName name="A3B_EndBal" localSheetId="6">#REF!</definedName>
    <definedName name="A3B_EndBal" localSheetId="9">#REF!</definedName>
    <definedName name="A3B_EndBal" localSheetId="7">#REF!</definedName>
    <definedName name="A3B_EndBal" localSheetId="1">#REF!</definedName>
    <definedName name="A3B_EndBal" localSheetId="2">#REF!</definedName>
    <definedName name="A3B_EndBal" localSheetId="3">#REF!</definedName>
    <definedName name="A3B_EndBal">#REF!</definedName>
    <definedName name="A3B_FinalDist" localSheetId="8">#REF!</definedName>
    <definedName name="A3B_FinalDist" localSheetId="4">#REF!</definedName>
    <definedName name="A3B_FinalDist" localSheetId="0">#REF!</definedName>
    <definedName name="A3B_FinalDist" localSheetId="10">#REF!</definedName>
    <definedName name="A3B_FinalDist" localSheetId="5">#REF!</definedName>
    <definedName name="A3B_FinalDist" localSheetId="6">#REF!</definedName>
    <definedName name="A3B_FinalDist" localSheetId="9">#REF!</definedName>
    <definedName name="A3B_FinalDist" localSheetId="7">#REF!</definedName>
    <definedName name="A3B_FinalDist" localSheetId="1">#REF!</definedName>
    <definedName name="A3B_FinalDist" localSheetId="2">#REF!</definedName>
    <definedName name="A3B_FinalDist" localSheetId="3">#REF!</definedName>
    <definedName name="A3B_FinalDist">#REF!</definedName>
    <definedName name="A4_BegBal" localSheetId="8">#REF!</definedName>
    <definedName name="A4_BegBal" localSheetId="4">#REF!</definedName>
    <definedName name="A4_BegBal" localSheetId="0">#REF!</definedName>
    <definedName name="A4_BegBal" localSheetId="10">#REF!</definedName>
    <definedName name="A4_BegBal" localSheetId="5">#REF!</definedName>
    <definedName name="A4_BegBal" localSheetId="6">#REF!</definedName>
    <definedName name="A4_BegBal" localSheetId="9">#REF!</definedName>
    <definedName name="A4_BegBal" localSheetId="7">#REF!</definedName>
    <definedName name="A4_BegBal" localSheetId="1">#REF!</definedName>
    <definedName name="A4_BegBal" localSheetId="2">#REF!</definedName>
    <definedName name="A4_BegBal" localSheetId="3">#REF!</definedName>
    <definedName name="A4_BegBal">#REF!</definedName>
    <definedName name="A4_EndBal" localSheetId="8">#REF!</definedName>
    <definedName name="A4_EndBal" localSheetId="4">#REF!</definedName>
    <definedName name="A4_EndBal" localSheetId="0">#REF!</definedName>
    <definedName name="A4_EndBal" localSheetId="10">#REF!</definedName>
    <definedName name="A4_EndBal" localSheetId="5">#REF!</definedName>
    <definedName name="A4_EndBal" localSheetId="6">#REF!</definedName>
    <definedName name="A4_EndBal" localSheetId="9">#REF!</definedName>
    <definedName name="A4_EndBal" localSheetId="7">#REF!</definedName>
    <definedName name="A4_EndBal" localSheetId="1">#REF!</definedName>
    <definedName name="A4_EndBal" localSheetId="2">#REF!</definedName>
    <definedName name="A4_EndBal" localSheetId="3">#REF!</definedName>
    <definedName name="A4_EndBal">#REF!</definedName>
    <definedName name="A4_FinalDist" localSheetId="8">#REF!</definedName>
    <definedName name="A4_FinalDist" localSheetId="4">#REF!</definedName>
    <definedName name="A4_FinalDist" localSheetId="0">#REF!</definedName>
    <definedName name="A4_FinalDist" localSheetId="10">#REF!</definedName>
    <definedName name="A4_FinalDist" localSheetId="5">#REF!</definedName>
    <definedName name="A4_FinalDist" localSheetId="6">#REF!</definedName>
    <definedName name="A4_FinalDist" localSheetId="9">#REF!</definedName>
    <definedName name="A4_FinalDist" localSheetId="7">#REF!</definedName>
    <definedName name="A4_FinalDist" localSheetId="1">#REF!</definedName>
    <definedName name="A4_FinalDist" localSheetId="2">#REF!</definedName>
    <definedName name="A4_FinalDist" localSheetId="3">#REF!</definedName>
    <definedName name="A4_FinalDist">#REF!</definedName>
    <definedName name="Adj_BegBal" localSheetId="8">#REF!</definedName>
    <definedName name="Adj_BegBal" localSheetId="4">#REF!</definedName>
    <definedName name="Adj_BegBal" localSheetId="0">#REF!</definedName>
    <definedName name="Adj_BegBal" localSheetId="10">#REF!</definedName>
    <definedName name="Adj_BegBal" localSheetId="5">#REF!</definedName>
    <definedName name="Adj_BegBal" localSheetId="6">#REF!</definedName>
    <definedName name="Adj_BegBal" localSheetId="9">#REF!</definedName>
    <definedName name="Adj_BegBal" localSheetId="7">#REF!</definedName>
    <definedName name="Adj_BegBal" localSheetId="1">#REF!</definedName>
    <definedName name="Adj_BegBal" localSheetId="2">#REF!</definedName>
    <definedName name="Adj_BegBal" localSheetId="3">#REF!</definedName>
    <definedName name="Adj_BegBal">#REF!</definedName>
    <definedName name="Adj_EndBal" localSheetId="8">#REF!</definedName>
    <definedName name="Adj_EndBal" localSheetId="4">#REF!</definedName>
    <definedName name="Adj_EndBal" localSheetId="0">#REF!</definedName>
    <definedName name="Adj_EndBal" localSheetId="10">#REF!</definedName>
    <definedName name="Adj_EndBal" localSheetId="5">#REF!</definedName>
    <definedName name="Adj_EndBal" localSheetId="6">#REF!</definedName>
    <definedName name="Adj_EndBal" localSheetId="9">#REF!</definedName>
    <definedName name="Adj_EndBal" localSheetId="7">#REF!</definedName>
    <definedName name="Adj_EndBal" localSheetId="1">#REF!</definedName>
    <definedName name="Adj_EndBal" localSheetId="2">#REF!</definedName>
    <definedName name="Adj_EndBal" localSheetId="3">#REF!</definedName>
    <definedName name="Adj_EndBal">#REF!</definedName>
    <definedName name="Avail_Amt" localSheetId="8">#REF!</definedName>
    <definedName name="Avail_Amt" localSheetId="4">#REF!</definedName>
    <definedName name="Avail_Amt" localSheetId="0">#REF!</definedName>
    <definedName name="Avail_Amt" localSheetId="10">#REF!</definedName>
    <definedName name="Avail_Amt" localSheetId="5">#REF!</definedName>
    <definedName name="Avail_Amt" localSheetId="6">#REF!</definedName>
    <definedName name="Avail_Amt" localSheetId="9">#REF!</definedName>
    <definedName name="Avail_Amt" localSheetId="7">#REF!</definedName>
    <definedName name="Avail_Amt" localSheetId="1">#REF!</definedName>
    <definedName name="Avail_Amt" localSheetId="2">#REF!</definedName>
    <definedName name="Avail_Amt" localSheetId="3">#REF!</definedName>
    <definedName name="Avail_Amt">#REF!</definedName>
    <definedName name="Cert_BegBal" localSheetId="8">#REF!</definedName>
    <definedName name="Cert_BegBal" localSheetId="4">#REF!</definedName>
    <definedName name="Cert_BegBal" localSheetId="0">#REF!</definedName>
    <definedName name="Cert_BegBal" localSheetId="10">#REF!</definedName>
    <definedName name="Cert_BegBal" localSheetId="5">#REF!</definedName>
    <definedName name="Cert_BegBal" localSheetId="6">#REF!</definedName>
    <definedName name="Cert_BegBal" localSheetId="9">#REF!</definedName>
    <definedName name="Cert_BegBal" localSheetId="7">#REF!</definedName>
    <definedName name="Cert_BegBal" localSheetId="1">#REF!</definedName>
    <definedName name="Cert_BegBal" localSheetId="2">#REF!</definedName>
    <definedName name="Cert_BegBal" localSheetId="3">#REF!</definedName>
    <definedName name="Cert_BegBal">#REF!</definedName>
    <definedName name="Cert_EndBal" localSheetId="8">#REF!</definedName>
    <definedName name="Cert_EndBal" localSheetId="4">#REF!</definedName>
    <definedName name="Cert_EndBal" localSheetId="0">#REF!</definedName>
    <definedName name="Cert_EndBal" localSheetId="10">#REF!</definedName>
    <definedName name="Cert_EndBal" localSheetId="5">#REF!</definedName>
    <definedName name="Cert_EndBal" localSheetId="6">#REF!</definedName>
    <definedName name="Cert_EndBal" localSheetId="9">#REF!</definedName>
    <definedName name="Cert_EndBal" localSheetId="7">#REF!</definedName>
    <definedName name="Cert_EndBal" localSheetId="1">#REF!</definedName>
    <definedName name="Cert_EndBal" localSheetId="2">#REF!</definedName>
    <definedName name="Cert_EndBal" localSheetId="3">#REF!</definedName>
    <definedName name="Cert_EndBal">#REF!</definedName>
    <definedName name="Coll_BegBal" localSheetId="8">#REF!</definedName>
    <definedName name="Coll_BegBal" localSheetId="4">#REF!</definedName>
    <definedName name="Coll_BegBal" localSheetId="0">#REF!</definedName>
    <definedName name="Coll_BegBal" localSheetId="10">#REF!</definedName>
    <definedName name="Coll_BegBal" localSheetId="5">#REF!</definedName>
    <definedName name="Coll_BegBal" localSheetId="6">#REF!</definedName>
    <definedName name="Coll_BegBal" localSheetId="9">#REF!</definedName>
    <definedName name="Coll_BegBal" localSheetId="7">#REF!</definedName>
    <definedName name="Coll_BegBal" localSheetId="1">#REF!</definedName>
    <definedName name="Coll_BegBal" localSheetId="2">#REF!</definedName>
    <definedName name="Coll_BegBal" localSheetId="3">#REF!</definedName>
    <definedName name="Coll_BegBal">#REF!</definedName>
    <definedName name="Coll_EndBal" localSheetId="8">#REF!</definedName>
    <definedName name="Coll_EndBal" localSheetId="4">#REF!</definedName>
    <definedName name="Coll_EndBal" localSheetId="0">#REF!</definedName>
    <definedName name="Coll_EndBal" localSheetId="10">#REF!</definedName>
    <definedName name="Coll_EndBal" localSheetId="5">#REF!</definedName>
    <definedName name="Coll_EndBal" localSheetId="6">#REF!</definedName>
    <definedName name="Coll_EndBal" localSheetId="9">#REF!</definedName>
    <definedName name="Coll_EndBal" localSheetId="7">#REF!</definedName>
    <definedName name="Coll_EndBal" localSheetId="1">#REF!</definedName>
    <definedName name="Coll_EndBal" localSheetId="2">#REF!</definedName>
    <definedName name="Coll_EndBal" localSheetId="3">#REF!</definedName>
    <definedName name="Coll_EndBal">#REF!</definedName>
    <definedName name="Curr_DistDate" localSheetId="8">#REF!</definedName>
    <definedName name="Curr_DistDate" localSheetId="4">#REF!</definedName>
    <definedName name="Curr_DistDate" localSheetId="0">#REF!</definedName>
    <definedName name="Curr_DistDate" localSheetId="10">#REF!</definedName>
    <definedName name="Curr_DistDate" localSheetId="5">#REF!</definedName>
    <definedName name="Curr_DistDate" localSheetId="6">#REF!</definedName>
    <definedName name="Curr_DistDate" localSheetId="9">#REF!</definedName>
    <definedName name="Curr_DistDate" localSheetId="7">#REF!</definedName>
    <definedName name="Curr_DistDate" localSheetId="1">#REF!</definedName>
    <definedName name="Curr_DistDate" localSheetId="2">#REF!</definedName>
    <definedName name="Curr_DistDate" localSheetId="3">#REF!</definedName>
    <definedName name="Curr_DistDate">#REF!</definedName>
    <definedName name="Events_of_Default" localSheetId="8">#REF!</definedName>
    <definedName name="Events_of_Default" localSheetId="4">#REF!</definedName>
    <definedName name="Events_of_Default" localSheetId="0">#REF!</definedName>
    <definedName name="Events_of_Default" localSheetId="10">#REF!</definedName>
    <definedName name="Events_of_Default" localSheetId="5">#REF!</definedName>
    <definedName name="Events_of_Default" localSheetId="6">#REF!</definedName>
    <definedName name="Events_of_Default" localSheetId="9">#REF!</definedName>
    <definedName name="Events_of_Default" localSheetId="7">#REF!</definedName>
    <definedName name="Events_of_Default" localSheetId="1">#REF!</definedName>
    <definedName name="Events_of_Default" localSheetId="2">#REF!</definedName>
    <definedName name="Events_of_Default" localSheetId="3">#REF!</definedName>
    <definedName name="Events_of_Default">#REF!</definedName>
    <definedName name="First_DistDate" localSheetId="8">#REF!</definedName>
    <definedName name="First_DistDate" localSheetId="4">#REF!</definedName>
    <definedName name="First_DistDate" localSheetId="0">#REF!</definedName>
    <definedName name="First_DistDate" localSheetId="10">#REF!</definedName>
    <definedName name="First_DistDate" localSheetId="5">#REF!</definedName>
    <definedName name="First_DistDate" localSheetId="6">#REF!</definedName>
    <definedName name="First_DistDate" localSheetId="9">#REF!</definedName>
    <definedName name="First_DistDate" localSheetId="7">#REF!</definedName>
    <definedName name="First_DistDate" localSheetId="1">#REF!</definedName>
    <definedName name="First_DistDate" localSheetId="2">#REF!</definedName>
    <definedName name="First_DistDate" localSheetId="3">#REF!</definedName>
    <definedName name="First_DistDate">#REF!</definedName>
    <definedName name="HTML_CodePage" hidden="1">1252</definedName>
    <definedName name="HTML_Control" localSheetId="8" hidden="1">{"'Filing Version'!$A$1:$F$168"}</definedName>
    <definedName name="HTML_Control" localSheetId="4" hidden="1">{"'Filing Version'!$A$1:$F$168"}</definedName>
    <definedName name="HTML_Control" localSheetId="0" hidden="1">{"'Filing Version'!$A$1:$F$168"}</definedName>
    <definedName name="HTML_Control" localSheetId="10" hidden="1">{"'Filing Version'!$A$1:$F$168"}</definedName>
    <definedName name="HTML_Control" localSheetId="5" hidden="1">{"'Filing Version'!$A$1:$F$168"}</definedName>
    <definedName name="HTML_Control" localSheetId="6" hidden="1">{"'Filing Version'!$A$1:$F$168"}</definedName>
    <definedName name="HTML_Control" localSheetId="9" hidden="1">{"'Filing Version'!$A$1:$F$168"}</definedName>
    <definedName name="HTML_Control" localSheetId="7" hidden="1">{"'Filing Version'!$A$1:$F$168"}</definedName>
    <definedName name="HTML_Control" localSheetId="1" hidden="1">{"'Filing Version'!$A$1:$F$168"}</definedName>
    <definedName name="HTML_Control" localSheetId="2" hidden="1">{"'Filing Version'!$A$1:$F$168"}</definedName>
    <definedName name="HTML_Control" localSheetId="3" hidden="1">{"'Filing Version'!$A$1:$F$168"}</definedName>
    <definedName name="HTML_Control" hidden="1">{"'Filing Version'!$A$1:$F$168"}</definedName>
    <definedName name="HTML_Control_1" localSheetId="8" hidden="1">{"'Filing Version'!$A$1:$F$168"}</definedName>
    <definedName name="HTML_Control_1" localSheetId="4" hidden="1">{"'Filing Version'!$A$1:$F$168"}</definedName>
    <definedName name="HTML_Control_1" localSheetId="0" hidden="1">{"'Filing Version'!$A$1:$F$168"}</definedName>
    <definedName name="HTML_Control_1" localSheetId="10" hidden="1">{"'Filing Version'!$A$1:$F$168"}</definedName>
    <definedName name="HTML_Control_1" localSheetId="11" hidden="1">{"'Filing Version'!$A$1:$F$168"}</definedName>
    <definedName name="HTML_Control_1" localSheetId="5" hidden="1">{"'Filing Version'!$A$1:$F$168"}</definedName>
    <definedName name="HTML_Control_1" localSheetId="6" hidden="1">{"'Filing Version'!$A$1:$F$168"}</definedName>
    <definedName name="HTML_Control_1" localSheetId="9" hidden="1">{"'Filing Version'!$A$1:$F$168"}</definedName>
    <definedName name="HTML_Control_1" localSheetId="7" hidden="1">{"'Filing Version'!$A$1:$F$168"}</definedName>
    <definedName name="HTML_Control_1" localSheetId="1" hidden="1">{"'Filing Version'!$A$1:$F$168"}</definedName>
    <definedName name="HTML_Control_1" localSheetId="2" hidden="1">{"'Filing Version'!$A$1:$F$168"}</definedName>
    <definedName name="HTML_Control_1" localSheetId="3" hidden="1">{"'Filing Version'!$A$1:$F$168"}</definedName>
    <definedName name="HTML_Description" hidden="1">"NAR 2002-C"</definedName>
    <definedName name="HTML_Email" hidden="1">""</definedName>
    <definedName name="HTML_Header" hidden="1">""</definedName>
    <definedName name="HTML_LastUpdate" hidden="1">"12/09/2002"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"Q:\TREASURY\EXCEL\OwnerTrust02C\HTML_02C_113002.htm"</definedName>
    <definedName name="HTML_Title" hidden="1">""</definedName>
    <definedName name="OC_BegBal" localSheetId="8">#REF!</definedName>
    <definedName name="OC_BegBal" localSheetId="4">#REF!</definedName>
    <definedName name="OC_BegBal" localSheetId="0">#REF!</definedName>
    <definedName name="OC_BegBal" localSheetId="10">#REF!</definedName>
    <definedName name="OC_BegBal" localSheetId="5">#REF!</definedName>
    <definedName name="OC_BegBal" localSheetId="6">#REF!</definedName>
    <definedName name="OC_BegBal" localSheetId="9">#REF!</definedName>
    <definedName name="OC_BegBal" localSheetId="7">#REF!</definedName>
    <definedName name="OC_BegBal" localSheetId="1">#REF!</definedName>
    <definedName name="OC_BegBal" localSheetId="2">#REF!</definedName>
    <definedName name="OC_BegBal" localSheetId="3">#REF!</definedName>
    <definedName name="OC_BegBal">#REF!</definedName>
    <definedName name="OC_EndBal" localSheetId="8">#REF!</definedName>
    <definedName name="OC_EndBal" localSheetId="4">#REF!</definedName>
    <definedName name="OC_EndBal" localSheetId="0">#REF!</definedName>
    <definedName name="OC_EndBal" localSheetId="10">#REF!</definedName>
    <definedName name="OC_EndBal" localSheetId="5">#REF!</definedName>
    <definedName name="OC_EndBal" localSheetId="6">#REF!</definedName>
    <definedName name="OC_EndBal" localSheetId="9">#REF!</definedName>
    <definedName name="OC_EndBal" localSheetId="7">#REF!</definedName>
    <definedName name="OC_EndBal" localSheetId="1">#REF!</definedName>
    <definedName name="OC_EndBal" localSheetId="2">#REF!</definedName>
    <definedName name="OC_EndBal" localSheetId="3">#REF!</definedName>
    <definedName name="OC_EndBal">#REF!</definedName>
    <definedName name="Officer" localSheetId="8">#REF!</definedName>
    <definedName name="Officer" localSheetId="4">#REF!</definedName>
    <definedName name="Officer" localSheetId="0">#REF!</definedName>
    <definedName name="Officer" localSheetId="10">#REF!</definedName>
    <definedName name="Officer" localSheetId="5">#REF!</definedName>
    <definedName name="Officer" localSheetId="6">#REF!</definedName>
    <definedName name="Officer" localSheetId="9">#REF!</definedName>
    <definedName name="Officer" localSheetId="7">#REF!</definedName>
    <definedName name="Officer" localSheetId="1">#REF!</definedName>
    <definedName name="Officer" localSheetId="2">#REF!</definedName>
    <definedName name="Officer" localSheetId="3">#REF!</definedName>
    <definedName name="Officer">#REF!</definedName>
    <definedName name="Prev_DistDate" localSheetId="8">#REF!</definedName>
    <definedName name="Prev_DistDate" localSheetId="4">#REF!</definedName>
    <definedName name="Prev_DistDate" localSheetId="0">#REF!</definedName>
    <definedName name="Prev_DistDate" localSheetId="10">#REF!</definedName>
    <definedName name="Prev_DistDate" localSheetId="5">#REF!</definedName>
    <definedName name="Prev_DistDate" localSheetId="6">#REF!</definedName>
    <definedName name="Prev_DistDate" localSheetId="9">#REF!</definedName>
    <definedName name="Prev_DistDate" localSheetId="7">#REF!</definedName>
    <definedName name="Prev_DistDate" localSheetId="1">#REF!</definedName>
    <definedName name="Prev_DistDate" localSheetId="2">#REF!</definedName>
    <definedName name="Prev_DistDate" localSheetId="3">#REF!</definedName>
    <definedName name="Prev_DistDate">#REF!</definedName>
    <definedName name="prinatRAP" localSheetId="8">#REF!</definedName>
    <definedName name="prinatRAP" localSheetId="4">#REF!</definedName>
    <definedName name="prinatRAP" localSheetId="0">#REF!</definedName>
    <definedName name="prinatRAP" localSheetId="10">#REF!</definedName>
    <definedName name="prinatRAP" localSheetId="5">#REF!</definedName>
    <definedName name="prinatRAP" localSheetId="6">#REF!</definedName>
    <definedName name="prinatRAP" localSheetId="9">#REF!</definedName>
    <definedName name="prinatRAP" localSheetId="7">#REF!</definedName>
    <definedName name="prinatRAP" localSheetId="1">#REF!</definedName>
    <definedName name="prinatRAP" localSheetId="2">#REF!</definedName>
    <definedName name="prinatRAP" localSheetId="3">#REF!</definedName>
    <definedName name="prinatRAP">#REF!</definedName>
    <definedName name="Res_Fund" localSheetId="8">#REF!</definedName>
    <definedName name="Res_Fund" localSheetId="4">#REF!</definedName>
    <definedName name="Res_Fund" localSheetId="0">#REF!</definedName>
    <definedName name="Res_Fund" localSheetId="10">#REF!</definedName>
    <definedName name="Res_Fund" localSheetId="5">#REF!</definedName>
    <definedName name="Res_Fund" localSheetId="6">#REF!</definedName>
    <definedName name="Res_Fund" localSheetId="9">#REF!</definedName>
    <definedName name="Res_Fund" localSheetId="7">#REF!</definedName>
    <definedName name="Res_Fund" localSheetId="1">#REF!</definedName>
    <definedName name="Res_Fund" localSheetId="2">#REF!</definedName>
    <definedName name="Res_Fund" localSheetId="3">#REF!</definedName>
    <definedName name="Res_Fund">#REF!</definedName>
    <definedName name="Rescission" localSheetId="8">#REF!</definedName>
    <definedName name="Rescission" localSheetId="4">#REF!</definedName>
    <definedName name="Rescission" localSheetId="0">#REF!</definedName>
    <definedName name="Rescission" localSheetId="10">#REF!</definedName>
    <definedName name="Rescission" localSheetId="5">#REF!</definedName>
    <definedName name="Rescission" localSheetId="6">#REF!</definedName>
    <definedName name="Rescission" localSheetId="9">#REF!</definedName>
    <definedName name="Rescission" localSheetId="7">#REF!</definedName>
    <definedName name="Rescission" localSheetId="1">#REF!</definedName>
    <definedName name="Rescission" localSheetId="2">#REF!</definedName>
    <definedName name="Rescission" localSheetId="3">#REF!</definedName>
    <definedName name="Rescission">#REF!</definedName>
    <definedName name="test" localSheetId="8">#REF!</definedName>
    <definedName name="test" localSheetId="4">#REF!</definedName>
    <definedName name="test" localSheetId="0">#REF!</definedName>
    <definedName name="test" localSheetId="10">#REF!</definedName>
    <definedName name="test" localSheetId="5">#REF!</definedName>
    <definedName name="test" localSheetId="6">#REF!</definedName>
    <definedName name="test" localSheetId="9">#REF!</definedName>
    <definedName name="test" localSheetId="7">#REF!</definedName>
    <definedName name="test" localSheetId="1">#REF!</definedName>
    <definedName name="test" localSheetId="2">#REF!</definedName>
    <definedName name="test" localSheetId="3">#REF!</definedName>
    <definedName name="test">#REF!</definedName>
    <definedName name="Title" localSheetId="8">#REF!</definedName>
    <definedName name="Title" localSheetId="4">#REF!</definedName>
    <definedName name="Title" localSheetId="0">#REF!</definedName>
    <definedName name="Title" localSheetId="10">#REF!</definedName>
    <definedName name="Title" localSheetId="5">#REF!</definedName>
    <definedName name="Title" localSheetId="6">#REF!</definedName>
    <definedName name="Title" localSheetId="9">#REF!</definedName>
    <definedName name="Title" localSheetId="7">#REF!</definedName>
    <definedName name="Title" localSheetId="1">#REF!</definedName>
    <definedName name="Title" localSheetId="2">#REF!</definedName>
    <definedName name="Title" localSheetId="3">#REF!</definedName>
    <definedName name="Title">#REF!</definedName>
    <definedName name="wrn.0205." localSheetId="8" hidden="1">{"0205",#N/A,FALSE,"0205"}</definedName>
    <definedName name="wrn.0205." localSheetId="4" hidden="1">{"0205",#N/A,FALSE,"0205"}</definedName>
    <definedName name="wrn.0205." localSheetId="0" hidden="1">{"0205",#N/A,FALSE,"0205"}</definedName>
    <definedName name="wrn.0205." localSheetId="10" hidden="1">{"0205",#N/A,FALSE,"0205"}</definedName>
    <definedName name="wrn.0205." localSheetId="5" hidden="1">{"0205",#N/A,FALSE,"0205"}</definedName>
    <definedName name="wrn.0205." localSheetId="6" hidden="1">{"0205",#N/A,FALSE,"0205"}</definedName>
    <definedName name="wrn.0205." localSheetId="9" hidden="1">{"0205",#N/A,FALSE,"0205"}</definedName>
    <definedName name="wrn.0205." localSheetId="7" hidden="1">{"0205",#N/A,FALSE,"0205"}</definedName>
    <definedName name="wrn.0205." localSheetId="1" hidden="1">{"0205",#N/A,FALSE,"0205"}</definedName>
    <definedName name="wrn.0205." localSheetId="2" hidden="1">{"0205",#N/A,FALSE,"0205"}</definedName>
    <definedName name="wrn.0205." localSheetId="3" hidden="1">{"0205",#N/A,FALSE,"0205"}</definedName>
    <definedName name="wrn.0205." hidden="1">{"0205",#N/A,FALSE,"0205"}</definedName>
    <definedName name="wrn.0205._1" localSheetId="8" hidden="1">{"0205",#N/A,FALSE,"0205"}</definedName>
    <definedName name="wrn.0205._1" localSheetId="4" hidden="1">{"0205",#N/A,FALSE,"0205"}</definedName>
    <definedName name="wrn.0205._1" localSheetId="0" hidden="1">{"0205",#N/A,FALSE,"0205"}</definedName>
    <definedName name="wrn.0205._1" localSheetId="10" hidden="1">{"0205",#N/A,FALSE,"0205"}</definedName>
    <definedName name="wrn.0205._1" localSheetId="11" hidden="1">{"0205",#N/A,FALSE,"0205"}</definedName>
    <definedName name="wrn.0205._1" localSheetId="5" hidden="1">{"0205",#N/A,FALSE,"0205"}</definedName>
    <definedName name="wrn.0205._1" localSheetId="6" hidden="1">{"0205",#N/A,FALSE,"0205"}</definedName>
    <definedName name="wrn.0205._1" localSheetId="9" hidden="1">{"0205",#N/A,FALSE,"0205"}</definedName>
    <definedName name="wrn.0205._1" localSheetId="7" hidden="1">{"0205",#N/A,FALSE,"0205"}</definedName>
    <definedName name="wrn.0205._1" localSheetId="1" hidden="1">{"0205",#N/A,FALSE,"0205"}</definedName>
    <definedName name="wrn.0205._1" localSheetId="2" hidden="1">{"0205",#N/A,FALSE,"0205"}</definedName>
    <definedName name="wrn.0205._1" localSheetId="3" hidden="1">{"0205",#N/A,FALSE,"0205"}</definedName>
    <definedName name="wrn.0208." localSheetId="8" hidden="1">{"0208",#N/A,FALSE,"0205"}</definedName>
    <definedName name="wrn.0208." localSheetId="4" hidden="1">{"0208",#N/A,FALSE,"0205"}</definedName>
    <definedName name="wrn.0208." localSheetId="0" hidden="1">{"0208",#N/A,FALSE,"0205"}</definedName>
    <definedName name="wrn.0208." localSheetId="10" hidden="1">{"0208",#N/A,FALSE,"0205"}</definedName>
    <definedName name="wrn.0208." localSheetId="5" hidden="1">{"0208",#N/A,FALSE,"0205"}</definedName>
    <definedName name="wrn.0208." localSheetId="6" hidden="1">{"0208",#N/A,FALSE,"0205"}</definedName>
    <definedName name="wrn.0208." localSheetId="9" hidden="1">{"0208",#N/A,FALSE,"0205"}</definedName>
    <definedName name="wrn.0208." localSheetId="7" hidden="1">{"0208",#N/A,FALSE,"0205"}</definedName>
    <definedName name="wrn.0208." localSheetId="1" hidden="1">{"0208",#N/A,FALSE,"0205"}</definedName>
    <definedName name="wrn.0208." localSheetId="2" hidden="1">{"0208",#N/A,FALSE,"0205"}</definedName>
    <definedName name="wrn.0208." localSheetId="3" hidden="1">{"0208",#N/A,FALSE,"0205"}</definedName>
    <definedName name="wrn.0208." hidden="1">{"0208",#N/A,FALSE,"0205"}</definedName>
    <definedName name="wrn.0208._1" localSheetId="8" hidden="1">{"0208",#N/A,FALSE,"0205"}</definedName>
    <definedName name="wrn.0208._1" localSheetId="4" hidden="1">{"0208",#N/A,FALSE,"0205"}</definedName>
    <definedName name="wrn.0208._1" localSheetId="0" hidden="1">{"0208",#N/A,FALSE,"0205"}</definedName>
    <definedName name="wrn.0208._1" localSheetId="10" hidden="1">{"0208",#N/A,FALSE,"0205"}</definedName>
    <definedName name="wrn.0208._1" localSheetId="11" hidden="1">{"0208",#N/A,FALSE,"0205"}</definedName>
    <definedName name="wrn.0208._1" localSheetId="5" hidden="1">{"0208",#N/A,FALSE,"0205"}</definedName>
    <definedName name="wrn.0208._1" localSheetId="6" hidden="1">{"0208",#N/A,FALSE,"0205"}</definedName>
    <definedName name="wrn.0208._1" localSheetId="9" hidden="1">{"0208",#N/A,FALSE,"0205"}</definedName>
    <definedName name="wrn.0208._1" localSheetId="7" hidden="1">{"0208",#N/A,FALSE,"0205"}</definedName>
    <definedName name="wrn.0208._1" localSheetId="1" hidden="1">{"0208",#N/A,FALSE,"0205"}</definedName>
    <definedName name="wrn.0208._1" localSheetId="2" hidden="1">{"0208",#N/A,FALSE,"0205"}</definedName>
    <definedName name="wrn.0208._1" localSheetId="3" hidden="1">{"0208",#N/A,FALSE,"0205"}</definedName>
    <definedName name="wrn.TEST." localSheetId="8" hidden="1">{"TEST",#N/A,FALSE,"TEST"}</definedName>
    <definedName name="wrn.TEST." localSheetId="4" hidden="1">{"TEST",#N/A,FALSE,"TEST"}</definedName>
    <definedName name="wrn.TEST." localSheetId="0" hidden="1">{"TEST",#N/A,FALSE,"TEST"}</definedName>
    <definedName name="wrn.TEST." localSheetId="10" hidden="1">{"TEST",#N/A,FALSE,"TEST"}</definedName>
    <definedName name="wrn.TEST." localSheetId="5" hidden="1">{"TEST",#N/A,FALSE,"TEST"}</definedName>
    <definedName name="wrn.TEST." localSheetId="6" hidden="1">{"TEST",#N/A,FALSE,"TEST"}</definedName>
    <definedName name="wrn.TEST." localSheetId="9" hidden="1">{"TEST",#N/A,FALSE,"TEST"}</definedName>
    <definedName name="wrn.TEST." localSheetId="7" hidden="1">{"TEST",#N/A,FALSE,"TEST"}</definedName>
    <definedName name="wrn.TEST." localSheetId="1" hidden="1">{"TEST",#N/A,FALSE,"TEST"}</definedName>
    <definedName name="wrn.TEST." localSheetId="2" hidden="1">{"TEST",#N/A,FALSE,"TEST"}</definedName>
    <definedName name="wrn.TEST." localSheetId="3" hidden="1">{"TEST",#N/A,FALSE,"TEST"}</definedName>
    <definedName name="wrn.TEST." hidden="1">{"TEST",#N/A,FALSE,"TEST"}</definedName>
    <definedName name="wrn.TEST._1" localSheetId="8" hidden="1">{"TEST",#N/A,FALSE,"TEST"}</definedName>
    <definedName name="wrn.TEST._1" localSheetId="4" hidden="1">{"TEST",#N/A,FALSE,"TEST"}</definedName>
    <definedName name="wrn.TEST._1" localSheetId="0" hidden="1">{"TEST",#N/A,FALSE,"TEST"}</definedName>
    <definedName name="wrn.TEST._1" localSheetId="10" hidden="1">{"TEST",#N/A,FALSE,"TEST"}</definedName>
    <definedName name="wrn.TEST._1" localSheetId="11" hidden="1">{"TEST",#N/A,FALSE,"TEST"}</definedName>
    <definedName name="wrn.TEST._1" localSheetId="5" hidden="1">{"TEST",#N/A,FALSE,"TEST"}</definedName>
    <definedName name="wrn.TEST._1" localSheetId="6" hidden="1">{"TEST",#N/A,FALSE,"TEST"}</definedName>
    <definedName name="wrn.TEST._1" localSheetId="9" hidden="1">{"TEST",#N/A,FALSE,"TEST"}</definedName>
    <definedName name="wrn.TEST._1" localSheetId="7" hidden="1">{"TEST",#N/A,FALSE,"TEST"}</definedName>
    <definedName name="wrn.TEST._1" localSheetId="1" hidden="1">{"TEST",#N/A,FALSE,"TEST"}</definedName>
    <definedName name="wrn.TEST._1" localSheetId="2" hidden="1">{"TEST",#N/A,FALSE,"TEST"}</definedName>
    <definedName name="wrn.TEST._1" localSheetId="3" hidden="1">{"TEST",#N/A,FALSE,"TEST"}</definedName>
    <definedName name="wrn.TMPL." localSheetId="8" hidden="1">{"TMPL",#N/A,FALSE,"TMPL"}</definedName>
    <definedName name="wrn.TMPL." localSheetId="4" hidden="1">{"TMPL",#N/A,FALSE,"TMPL"}</definedName>
    <definedName name="wrn.TMPL." localSheetId="0" hidden="1">{"TMPL",#N/A,FALSE,"TMPL"}</definedName>
    <definedName name="wrn.TMPL." localSheetId="10" hidden="1">{"TMPL",#N/A,FALSE,"TMPL"}</definedName>
    <definedName name="wrn.TMPL." localSheetId="5" hidden="1">{"TMPL",#N/A,FALSE,"TMPL"}</definedName>
    <definedName name="wrn.TMPL." localSheetId="6" hidden="1">{"TMPL",#N/A,FALSE,"TMPL"}</definedName>
    <definedName name="wrn.TMPL." localSheetId="9" hidden="1">{"TMPL",#N/A,FALSE,"TMPL"}</definedName>
    <definedName name="wrn.TMPL." localSheetId="7" hidden="1">{"TMPL",#N/A,FALSE,"TMPL"}</definedName>
    <definedName name="wrn.TMPL." localSheetId="1" hidden="1">{"TMPL",#N/A,FALSE,"TMPL"}</definedName>
    <definedName name="wrn.TMPL." localSheetId="2" hidden="1">{"TMPL",#N/A,FALSE,"TMPL"}</definedName>
    <definedName name="wrn.TMPL." localSheetId="3" hidden="1">{"TMPL",#N/A,FALSE,"TMPL"}</definedName>
    <definedName name="wrn.TMPL." hidden="1">{"TMPL",#N/A,FALSE,"TMPL"}</definedName>
    <definedName name="wrn.TMPL._1" localSheetId="8" hidden="1">{"TMPL",#N/A,FALSE,"TMPL"}</definedName>
    <definedName name="wrn.TMPL._1" localSheetId="4" hidden="1">{"TMPL",#N/A,FALSE,"TMPL"}</definedName>
    <definedName name="wrn.TMPL._1" localSheetId="0" hidden="1">{"TMPL",#N/A,FALSE,"TMPL"}</definedName>
    <definedName name="wrn.TMPL._1" localSheetId="10" hidden="1">{"TMPL",#N/A,FALSE,"TMPL"}</definedName>
    <definedName name="wrn.TMPL._1" localSheetId="11" hidden="1">{"TMPL",#N/A,FALSE,"TMPL"}</definedName>
    <definedName name="wrn.TMPL._1" localSheetId="5" hidden="1">{"TMPL",#N/A,FALSE,"TMPL"}</definedName>
    <definedName name="wrn.TMPL._1" localSheetId="6" hidden="1">{"TMPL",#N/A,FALSE,"TMPL"}</definedName>
    <definedName name="wrn.TMPL._1" localSheetId="9" hidden="1">{"TMPL",#N/A,FALSE,"TMPL"}</definedName>
    <definedName name="wrn.TMPL._1" localSheetId="7" hidden="1">{"TMPL",#N/A,FALSE,"TMPL"}</definedName>
    <definedName name="wrn.TMPL._1" localSheetId="1" hidden="1">{"TMPL",#N/A,FALSE,"TMPL"}</definedName>
    <definedName name="wrn.TMPL._1" localSheetId="2" hidden="1">{"TMPL",#N/A,FALSE,"TMPL"}</definedName>
    <definedName name="wrn.TMPL._1" localSheetId="3" hidden="1">{"TMPL",#N/A,FALSE,"TMPL"}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7" i="12" l="1"/>
  <c r="E182" i="12"/>
  <c r="D182" i="12"/>
  <c r="F175" i="12"/>
  <c r="E175" i="12"/>
  <c r="D175" i="12"/>
  <c r="D166" i="12"/>
  <c r="D165" i="12"/>
  <c r="D159" i="12"/>
  <c r="E149" i="12"/>
  <c r="E131" i="12"/>
  <c r="E111" i="12"/>
  <c r="E113" i="12"/>
  <c r="E110" i="12"/>
  <c r="E112" i="12"/>
  <c r="E181" i="12"/>
  <c r="E42" i="12"/>
  <c r="E37" i="12"/>
  <c r="E47" i="12" s="1"/>
  <c r="E57" i="12" s="1"/>
  <c r="E59" i="12" s="1"/>
  <c r="E26" i="12"/>
  <c r="D26" i="12"/>
  <c r="E25" i="12"/>
  <c r="C29" i="12"/>
  <c r="B29" i="12"/>
  <c r="E28" i="12"/>
  <c r="E27" i="12"/>
  <c r="F17" i="12"/>
  <c r="F16" i="12"/>
  <c r="D25" i="12"/>
  <c r="E24" i="12"/>
  <c r="D13" i="12"/>
  <c r="F14" i="12"/>
  <c r="E13" i="12"/>
  <c r="E52" i="12"/>
  <c r="C12" i="12"/>
  <c r="F10" i="12" s="1"/>
  <c r="D187" i="11"/>
  <c r="E182" i="11"/>
  <c r="D182" i="11"/>
  <c r="D175" i="11"/>
  <c r="F175" i="11"/>
  <c r="E175" i="11"/>
  <c r="D165" i="11"/>
  <c r="D159" i="11"/>
  <c r="E149" i="11"/>
  <c r="E131" i="11"/>
  <c r="E112" i="11"/>
  <c r="E113" i="11"/>
  <c r="E111" i="11"/>
  <c r="E110" i="11"/>
  <c r="E181" i="11"/>
  <c r="E42" i="11"/>
  <c r="E47" i="11" s="1"/>
  <c r="E57" i="11" s="1"/>
  <c r="E59" i="11" s="1"/>
  <c r="E37" i="11"/>
  <c r="E26" i="11"/>
  <c r="D26" i="11"/>
  <c r="C29" i="11"/>
  <c r="B29" i="11"/>
  <c r="F19" i="11"/>
  <c r="E28" i="11"/>
  <c r="E27" i="11"/>
  <c r="F17" i="11"/>
  <c r="E25" i="11"/>
  <c r="F15" i="11"/>
  <c r="D13" i="11"/>
  <c r="E24" i="11"/>
  <c r="E13" i="11"/>
  <c r="F14" i="11"/>
  <c r="E52" i="11"/>
  <c r="E53" i="11" s="1"/>
  <c r="C12" i="11"/>
  <c r="F10" i="11" s="1"/>
  <c r="D175" i="10"/>
  <c r="F175" i="10"/>
  <c r="E175" i="10"/>
  <c r="D165" i="10"/>
  <c r="D159" i="10"/>
  <c r="E149" i="10"/>
  <c r="E131" i="10"/>
  <c r="E112" i="10"/>
  <c r="E111" i="10"/>
  <c r="E113" i="10"/>
  <c r="E110" i="10"/>
  <c r="E181" i="10"/>
  <c r="E42" i="10"/>
  <c r="E37" i="10"/>
  <c r="E47" i="10" s="1"/>
  <c r="E57" i="10" s="1"/>
  <c r="E59" i="10" s="1"/>
  <c r="E26" i="10"/>
  <c r="D26" i="10"/>
  <c r="E25" i="10"/>
  <c r="C29" i="10"/>
  <c r="B29" i="10"/>
  <c r="E28" i="10"/>
  <c r="E27" i="10"/>
  <c r="F17" i="10"/>
  <c r="F16" i="10"/>
  <c r="D25" i="10"/>
  <c r="E24" i="10"/>
  <c r="D13" i="10"/>
  <c r="F14" i="10"/>
  <c r="E13" i="10"/>
  <c r="C12" i="10"/>
  <c r="D187" i="9"/>
  <c r="F175" i="9"/>
  <c r="E175" i="9"/>
  <c r="D175" i="9"/>
  <c r="D165" i="9"/>
  <c r="D159" i="9"/>
  <c r="E149" i="9"/>
  <c r="E131" i="9"/>
  <c r="E111" i="9"/>
  <c r="E113" i="9"/>
  <c r="E110" i="9"/>
  <c r="E112" i="9"/>
  <c r="E181" i="9"/>
  <c r="E42" i="9"/>
  <c r="E37" i="9"/>
  <c r="E47" i="9" s="1"/>
  <c r="E57" i="9" s="1"/>
  <c r="E59" i="9" s="1"/>
  <c r="E26" i="9"/>
  <c r="D26" i="9"/>
  <c r="E24" i="9"/>
  <c r="C29" i="9"/>
  <c r="B29" i="9"/>
  <c r="E28" i="9"/>
  <c r="E27" i="9"/>
  <c r="F17" i="9"/>
  <c r="E25" i="9"/>
  <c r="F15" i="9"/>
  <c r="D24" i="9"/>
  <c r="E13" i="9"/>
  <c r="D13" i="9"/>
  <c r="F14" i="9"/>
  <c r="C12" i="9"/>
  <c r="F10" i="9" s="1"/>
  <c r="E53" i="12" l="1"/>
  <c r="F18" i="12"/>
  <c r="D23" i="12"/>
  <c r="D27" i="12"/>
  <c r="F15" i="12"/>
  <c r="E23" i="12"/>
  <c r="E52" i="10"/>
  <c r="E53" i="10" s="1"/>
  <c r="C13" i="12"/>
  <c r="F13" i="12" s="1"/>
  <c r="D24" i="12"/>
  <c r="D28" i="12"/>
  <c r="F19" i="12"/>
  <c r="D166" i="11"/>
  <c r="F16" i="11"/>
  <c r="F18" i="11"/>
  <c r="D23" i="11"/>
  <c r="D25" i="11"/>
  <c r="D27" i="11"/>
  <c r="E23" i="11"/>
  <c r="D166" i="10"/>
  <c r="D187" i="10"/>
  <c r="F10" i="10"/>
  <c r="C13" i="11"/>
  <c r="F13" i="11" s="1"/>
  <c r="D24" i="11"/>
  <c r="D28" i="11"/>
  <c r="E182" i="10"/>
  <c r="E52" i="9"/>
  <c r="E53" i="9" s="1"/>
  <c r="F18" i="10"/>
  <c r="D23" i="10"/>
  <c r="D27" i="10"/>
  <c r="D182" i="10"/>
  <c r="F15" i="10"/>
  <c r="E23" i="10"/>
  <c r="C13" i="10"/>
  <c r="F13" i="10" s="1"/>
  <c r="D24" i="10"/>
  <c r="D28" i="10"/>
  <c r="F19" i="10"/>
  <c r="D182" i="9"/>
  <c r="D166" i="9"/>
  <c r="E182" i="9"/>
  <c r="F19" i="9"/>
  <c r="F16" i="9"/>
  <c r="F18" i="9"/>
  <c r="D23" i="9"/>
  <c r="D25" i="9"/>
  <c r="D27" i="9"/>
  <c r="E23" i="9"/>
  <c r="C13" i="9"/>
  <c r="F13" i="9" s="1"/>
  <c r="D28" i="9"/>
  <c r="D187" i="8" l="1"/>
  <c r="E182" i="8"/>
  <c r="F175" i="8"/>
  <c r="E175" i="8"/>
  <c r="D175" i="8"/>
  <c r="D165" i="8"/>
  <c r="D159" i="8"/>
  <c r="E149" i="8"/>
  <c r="E131" i="8"/>
  <c r="E111" i="8"/>
  <c r="E113" i="8"/>
  <c r="E110" i="8"/>
  <c r="E112" i="8"/>
  <c r="E181" i="8"/>
  <c r="E42" i="8"/>
  <c r="E37" i="8"/>
  <c r="E47" i="8" s="1"/>
  <c r="E57" i="8" s="1"/>
  <c r="E59" i="8" s="1"/>
  <c r="D28" i="8"/>
  <c r="D26" i="8"/>
  <c r="E26" i="8"/>
  <c r="C29" i="8"/>
  <c r="B29" i="8"/>
  <c r="E28" i="8"/>
  <c r="E27" i="8"/>
  <c r="F17" i="8"/>
  <c r="F16" i="8"/>
  <c r="E25" i="8"/>
  <c r="E24" i="8"/>
  <c r="F14" i="8"/>
  <c r="D13" i="8"/>
  <c r="E23" i="8"/>
  <c r="E13" i="8"/>
  <c r="E52" i="8"/>
  <c r="E53" i="8" s="1"/>
  <c r="C12" i="8"/>
  <c r="F10" i="8" s="1"/>
  <c r="D175" i="7"/>
  <c r="F175" i="7"/>
  <c r="E175" i="7"/>
  <c r="D165" i="7"/>
  <c r="D159" i="7"/>
  <c r="E149" i="7"/>
  <c r="E131" i="7"/>
  <c r="E112" i="7"/>
  <c r="E111" i="7"/>
  <c r="E113" i="7"/>
  <c r="E110" i="7"/>
  <c r="E181" i="7"/>
  <c r="E47" i="7"/>
  <c r="E57" i="7" s="1"/>
  <c r="E59" i="7" s="1"/>
  <c r="E42" i="7"/>
  <c r="E37" i="7"/>
  <c r="B29" i="7"/>
  <c r="E27" i="7"/>
  <c r="E26" i="7"/>
  <c r="D26" i="7"/>
  <c r="E25" i="7"/>
  <c r="C29" i="7"/>
  <c r="E28" i="7"/>
  <c r="D27" i="7"/>
  <c r="F17" i="7"/>
  <c r="F16" i="7"/>
  <c r="D25" i="7"/>
  <c r="E24" i="7"/>
  <c r="D13" i="7"/>
  <c r="F14" i="7"/>
  <c r="E13" i="7"/>
  <c r="C12" i="7"/>
  <c r="F10" i="7" s="1"/>
  <c r="D187" i="6"/>
  <c r="E182" i="6"/>
  <c r="D175" i="6"/>
  <c r="F175" i="6"/>
  <c r="E175" i="6"/>
  <c r="D165" i="6"/>
  <c r="D159" i="6"/>
  <c r="E149" i="6"/>
  <c r="E131" i="6"/>
  <c r="E112" i="6"/>
  <c r="E110" i="6"/>
  <c r="E113" i="6"/>
  <c r="E111" i="6"/>
  <c r="E181" i="6"/>
  <c r="E42" i="6"/>
  <c r="E47" i="6" s="1"/>
  <c r="E57" i="6" s="1"/>
  <c r="E59" i="6" s="1"/>
  <c r="E37" i="6"/>
  <c r="E26" i="6"/>
  <c r="D26" i="6"/>
  <c r="E24" i="6"/>
  <c r="D24" i="6"/>
  <c r="C29" i="6"/>
  <c r="B29" i="6"/>
  <c r="E28" i="6"/>
  <c r="E27" i="6"/>
  <c r="F17" i="6"/>
  <c r="E25" i="6"/>
  <c r="F15" i="6"/>
  <c r="E13" i="6"/>
  <c r="D13" i="6"/>
  <c r="F14" i="6"/>
  <c r="C12" i="6"/>
  <c r="F10" i="6" s="1"/>
  <c r="D187" i="5"/>
  <c r="E182" i="5"/>
  <c r="F175" i="5"/>
  <c r="E175" i="5"/>
  <c r="D175" i="5"/>
  <c r="D165" i="5"/>
  <c r="D159" i="5"/>
  <c r="E149" i="5"/>
  <c r="E131" i="5"/>
  <c r="E111" i="5"/>
  <c r="E113" i="5"/>
  <c r="E110" i="5"/>
  <c r="E112" i="5"/>
  <c r="E181" i="5"/>
  <c r="E42" i="5"/>
  <c r="E37" i="5"/>
  <c r="E47" i="5" s="1"/>
  <c r="E57" i="5" s="1"/>
  <c r="E59" i="5" s="1"/>
  <c r="E26" i="5"/>
  <c r="D26" i="5"/>
  <c r="C29" i="5"/>
  <c r="B29" i="5"/>
  <c r="E28" i="5"/>
  <c r="E27" i="5"/>
  <c r="F17" i="5"/>
  <c r="F16" i="5"/>
  <c r="E25" i="5"/>
  <c r="E24" i="5"/>
  <c r="D13" i="5"/>
  <c r="F14" i="5"/>
  <c r="E13" i="5"/>
  <c r="E52" i="5"/>
  <c r="C12" i="5"/>
  <c r="D187" i="4"/>
  <c r="E182" i="4"/>
  <c r="D175" i="4"/>
  <c r="E175" i="4"/>
  <c r="F175" i="4"/>
  <c r="D165" i="4"/>
  <c r="D159" i="4"/>
  <c r="E149" i="4"/>
  <c r="E131" i="4"/>
  <c r="E110" i="4"/>
  <c r="E113" i="4"/>
  <c r="E111" i="4"/>
  <c r="E112" i="4"/>
  <c r="E181" i="4"/>
  <c r="E42" i="4"/>
  <c r="E37" i="4"/>
  <c r="D28" i="4"/>
  <c r="D27" i="4"/>
  <c r="D26" i="4"/>
  <c r="D25" i="4"/>
  <c r="E24" i="4"/>
  <c r="D24" i="4"/>
  <c r="D23" i="4"/>
  <c r="C29" i="4"/>
  <c r="B29" i="4"/>
  <c r="E28" i="4"/>
  <c r="F18" i="4"/>
  <c r="E27" i="4"/>
  <c r="E26" i="4"/>
  <c r="E25" i="4"/>
  <c r="F15" i="4"/>
  <c r="F14" i="4"/>
  <c r="E13" i="4"/>
  <c r="D13" i="4"/>
  <c r="E23" i="4"/>
  <c r="C13" i="4"/>
  <c r="F13" i="4" s="1"/>
  <c r="E52" i="4"/>
  <c r="C12" i="4"/>
  <c r="D187" i="3"/>
  <c r="E182" i="3"/>
  <c r="F175" i="3"/>
  <c r="E175" i="3"/>
  <c r="D175" i="3"/>
  <c r="D165" i="3"/>
  <c r="D159" i="3"/>
  <c r="E149" i="3"/>
  <c r="E131" i="3"/>
  <c r="E111" i="3"/>
  <c r="E110" i="3"/>
  <c r="E113" i="3"/>
  <c r="E112" i="3"/>
  <c r="E181" i="3"/>
  <c r="E42" i="3"/>
  <c r="E37" i="3"/>
  <c r="E47" i="3" s="1"/>
  <c r="E57" i="3" s="1"/>
  <c r="E59" i="3" s="1"/>
  <c r="E26" i="3"/>
  <c r="D26" i="3"/>
  <c r="E24" i="3"/>
  <c r="D24" i="3"/>
  <c r="C29" i="3"/>
  <c r="B29" i="3"/>
  <c r="E28" i="3"/>
  <c r="E27" i="3"/>
  <c r="F17" i="3"/>
  <c r="C13" i="3"/>
  <c r="F15" i="3"/>
  <c r="F14" i="3"/>
  <c r="D13" i="3"/>
  <c r="E23" i="3"/>
  <c r="E52" i="3"/>
  <c r="C12" i="3"/>
  <c r="D166" i="8" l="1"/>
  <c r="D182" i="8"/>
  <c r="D182" i="6"/>
  <c r="F18" i="8"/>
  <c r="D23" i="8"/>
  <c r="D25" i="8"/>
  <c r="D27" i="8"/>
  <c r="F15" i="8"/>
  <c r="D187" i="7"/>
  <c r="C13" i="8"/>
  <c r="F13" i="8" s="1"/>
  <c r="D24" i="8"/>
  <c r="E52" i="6"/>
  <c r="E52" i="7"/>
  <c r="E53" i="7" s="1"/>
  <c r="F19" i="8"/>
  <c r="D166" i="7"/>
  <c r="E182" i="7"/>
  <c r="E53" i="5"/>
  <c r="F18" i="7"/>
  <c r="D23" i="7"/>
  <c r="D182" i="7"/>
  <c r="F15" i="7"/>
  <c r="E23" i="7"/>
  <c r="E53" i="4"/>
  <c r="E53" i="3"/>
  <c r="C13" i="7"/>
  <c r="F13" i="7" s="1"/>
  <c r="D24" i="7"/>
  <c r="D28" i="7"/>
  <c r="E53" i="6"/>
  <c r="F19" i="7"/>
  <c r="D166" i="6"/>
  <c r="F16" i="6"/>
  <c r="F18" i="6"/>
  <c r="D23" i="6"/>
  <c r="D25" i="6"/>
  <c r="D27" i="6"/>
  <c r="E23" i="6"/>
  <c r="F10" i="4"/>
  <c r="D182" i="4"/>
  <c r="F10" i="5"/>
  <c r="C13" i="6"/>
  <c r="F13" i="6" s="1"/>
  <c r="D28" i="6"/>
  <c r="F19" i="6"/>
  <c r="D166" i="5"/>
  <c r="D182" i="5"/>
  <c r="D166" i="4"/>
  <c r="F18" i="5"/>
  <c r="D23" i="5"/>
  <c r="D25" i="5"/>
  <c r="D27" i="5"/>
  <c r="F15" i="5"/>
  <c r="E23" i="5"/>
  <c r="C13" i="5"/>
  <c r="F13" i="5" s="1"/>
  <c r="D24" i="5"/>
  <c r="D28" i="5"/>
  <c r="F19" i="5"/>
  <c r="E47" i="4"/>
  <c r="E57" i="4" s="1"/>
  <c r="E59" i="4" s="1"/>
  <c r="F16" i="4"/>
  <c r="F17" i="4"/>
  <c r="F10" i="3"/>
  <c r="F19" i="4"/>
  <c r="D166" i="3"/>
  <c r="D182" i="3"/>
  <c r="D28" i="3"/>
  <c r="F19" i="3"/>
  <c r="E13" i="3"/>
  <c r="F13" i="3" s="1"/>
  <c r="F16" i="3"/>
  <c r="F18" i="3"/>
  <c r="D23" i="3"/>
  <c r="D25" i="3"/>
  <c r="D27" i="3"/>
  <c r="E2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CA0091B3-6630-413F-B828-ED644B67913E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8CD7AF7D-60AB-4EDC-91B7-E9B9D53E8DF2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4D6A3791-FC8C-4418-BD0E-9BB353CCCBE7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5C56A4B7-CF4F-4BC0-8E9B-A0BDC96316DD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59B56FB1-6BA7-4997-9FEC-1D8202B34E8B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349C732A-FFC5-4B0B-B4DB-286BC6CA0BDA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25DAD285-CA52-47C6-9468-FDCA413AF50B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6DEC80CD-7DA9-4ADB-A731-25EEF05D7333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D491AB8A-9BA4-4A95-9C6C-5F3A3A971E29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49916FDC-6E65-41D5-9D46-A38E253F357E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408F30A9-D4CE-4627-871A-5737A5F54BCE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1ED7D6C7-551F-4674-9C02-A2E560D9A43F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sharedStrings.xml><?xml version="1.0" encoding="utf-8"?>
<sst xmlns="http://schemas.openxmlformats.org/spreadsheetml/2006/main" count="2042" uniqueCount="157">
  <si>
    <t>Nissan Auto Receivables 2022-B</t>
  </si>
  <si>
    <t>Collection Period</t>
  </si>
  <si>
    <t xml:space="preserve">    30/360 Days</t>
  </si>
  <si>
    <t>Collection Period Start</t>
  </si>
  <si>
    <t>Distribution Date</t>
  </si>
  <si>
    <t xml:space="preserve">    Actual/360 Days</t>
  </si>
  <si>
    <t>Collection Period End</t>
  </si>
  <si>
    <t>Prior Month Settlement Date</t>
  </si>
  <si>
    <t>Current Month Settlement Date</t>
  </si>
  <si>
    <t>Coupon Rate</t>
  </si>
  <si>
    <t>Initial Balance</t>
  </si>
  <si>
    <t>Beginning Balance</t>
  </si>
  <si>
    <t>Ending Balance</t>
  </si>
  <si>
    <t>Pool Factor</t>
  </si>
  <si>
    <t>Pool Balance</t>
  </si>
  <si>
    <t>Yield Supplement Overcollaterization</t>
  </si>
  <si>
    <t>Total Adjusted Pool Balance</t>
  </si>
  <si>
    <t>Total Adjusted Securities</t>
  </si>
  <si>
    <t>Class A-1 Notes</t>
  </si>
  <si>
    <t>Class A-2a Notes</t>
  </si>
  <si>
    <t>Class A-2b Notes</t>
  </si>
  <si>
    <t>Class A-3 Notes</t>
  </si>
  <si>
    <t>Class A-4 Notes</t>
  </si>
  <si>
    <t>Certificates</t>
  </si>
  <si>
    <t>Principal Payment</t>
  </si>
  <si>
    <t>Interest Payment</t>
  </si>
  <si>
    <r>
      <t xml:space="preserve">Principal per $1000                    </t>
    </r>
    <r>
      <rPr>
        <u/>
        <sz val="14"/>
        <rFont val="Arial"/>
        <family val="2"/>
      </rPr>
      <t xml:space="preserve"> Face Amount</t>
    </r>
  </si>
  <si>
    <r>
      <t xml:space="preserve">Interest per $1000                              </t>
    </r>
    <r>
      <rPr>
        <u/>
        <sz val="14"/>
        <rFont val="Arial"/>
        <family val="2"/>
      </rPr>
      <t>Face Amount</t>
    </r>
  </si>
  <si>
    <t>Total Securities</t>
  </si>
  <si>
    <t>I. COLLECTIONS</t>
  </si>
  <si>
    <t>Interest:</t>
  </si>
  <si>
    <t>Interest Collections</t>
  </si>
  <si>
    <t>Repurchased Loan Proceeds Related to Interest</t>
  </si>
  <si>
    <t>Total Interest Collections</t>
  </si>
  <si>
    <t>Principal:</t>
  </si>
  <si>
    <t>Principal Collections</t>
  </si>
  <si>
    <t>Repurchased Loan Proceeds Related to Principal</t>
  </si>
  <si>
    <t>Total Principal Collections</t>
  </si>
  <si>
    <t>Recoveries of Defaulted Receivables</t>
  </si>
  <si>
    <t>Total Collections</t>
  </si>
  <si>
    <t>II. COLLATERAL POOL BALANCE DATA</t>
  </si>
  <si>
    <t>Number</t>
  </si>
  <si>
    <t>Amount</t>
  </si>
  <si>
    <t>Adjusted Pool Balance - Beginning of Period</t>
  </si>
  <si>
    <t>Total Principal Payment</t>
  </si>
  <si>
    <t>III. DISTRIBUTIONS</t>
  </si>
  <si>
    <t>Reserve Account Draw</t>
  </si>
  <si>
    <t>Total Available for Distribution</t>
  </si>
  <si>
    <t>1. Reimbursement of Advance</t>
  </si>
  <si>
    <t>2. Servicing Fee:</t>
  </si>
  <si>
    <t>Servicing Fee Due</t>
  </si>
  <si>
    <t>Servicing Fee Paid</t>
  </si>
  <si>
    <t>Servicing Fee Shortfall</t>
  </si>
  <si>
    <t>3. Interest:</t>
  </si>
  <si>
    <t>Class A-1 Notes Monthly Interest</t>
  </si>
  <si>
    <t>Class A-1 Notes Interest Carryover Shortfall</t>
  </si>
  <si>
    <t>Class A-1 Notes Interest on Interest Carryover Shortfall</t>
  </si>
  <si>
    <t>Class A-1 Notes Monthly Interest Distributable Amount</t>
  </si>
  <si>
    <t>Class A-1 Notes Monthly Interest Paid</t>
  </si>
  <si>
    <t>Change in Class A-1 Notes Interest Carryover Shortfall</t>
  </si>
  <si>
    <t>Class A-2a Notes Monthly Interest</t>
  </si>
  <si>
    <t>Class A-2a Notes Interest Carryover Shortfall</t>
  </si>
  <si>
    <t>Class A-2a Notes Interest on Interest Carryover Shortfall</t>
  </si>
  <si>
    <t>Class A-2a Notes Monthly Interest Distributable Amount</t>
  </si>
  <si>
    <t>Class A-2a Notes Monthly Interest Paid</t>
  </si>
  <si>
    <t>Change in Class A-2a Notes Interest Carryover Shortfall</t>
  </si>
  <si>
    <t>Class A-2b Notes Monthly Interest</t>
  </si>
  <si>
    <t>Class A-2b Notes Interest Carryover Shortfall</t>
  </si>
  <si>
    <t>Class A-2b Notes Interest on Interest Carryover Shortfall</t>
  </si>
  <si>
    <t>Class A-2b Notes Monthly Interest Distributable Amount</t>
  </si>
  <si>
    <t>Class A-2b Notes Monthly Interest Paid</t>
  </si>
  <si>
    <t>Change in Class A-2b Notes Interest Carryover Shortfall</t>
  </si>
  <si>
    <t>Class A-3 Notes Monthly Interest</t>
  </si>
  <si>
    <t>Class A-3 Notes Interest Carryover Shortfall</t>
  </si>
  <si>
    <t>Class A-3 Notes Interest on Interest Carryover Shortfall</t>
  </si>
  <si>
    <t>Class A-3 Notes Monthly Interest Distributable Amount</t>
  </si>
  <si>
    <t>Class A-3 Notes Monthly Interest Paid</t>
  </si>
  <si>
    <t>Change in Class A-3 Notes Interest Carryover Shortfall</t>
  </si>
  <si>
    <t>Class A-4 Notes Monthly Interest</t>
  </si>
  <si>
    <t>Class A-4 Notes Interest Carryover Shortfall</t>
  </si>
  <si>
    <t>Class A-4 Notes Interest on Interest Carryover Shortfall</t>
  </si>
  <si>
    <t>Class A-4 Notes Monthly Interest Distributable Amount</t>
  </si>
  <si>
    <t>Class A-4 Notes Monthly Interest Paid</t>
  </si>
  <si>
    <t>Change in Class A-4 Notes Interest Carryover Shortfall</t>
  </si>
  <si>
    <t>Total Note Monthly Interest</t>
  </si>
  <si>
    <t>Total Note Monthly Interest Due</t>
  </si>
  <si>
    <t>Total Note Monthly Interest Paid</t>
  </si>
  <si>
    <t>Total Note Interest Carryover Shortfall</t>
  </si>
  <si>
    <t>Change in Total Note Interest Carryover Shortfall</t>
  </si>
  <si>
    <t>Total Available for Principal Distribution</t>
  </si>
  <si>
    <t>4. Total Monthly Principal Paid on the Notes</t>
  </si>
  <si>
    <t>Total Noteholders' Principal Carryover Shortfall</t>
  </si>
  <si>
    <t>Total Noteholders' Principal Distributable Amount</t>
  </si>
  <si>
    <t>Change in Total Noteholders' Principal Carryover Shortfall</t>
  </si>
  <si>
    <t>5. Total Monthly Principal Paid on the Certificates</t>
  </si>
  <si>
    <t>Total Certificateholders' Principal Carryover Shortfall</t>
  </si>
  <si>
    <t>Total Certificateholders' Principal Distributable Amount</t>
  </si>
  <si>
    <t>Change in Total Certificateholders' Principal Carryover Shortfall</t>
  </si>
  <si>
    <t>Remaining Available Collections</t>
  </si>
  <si>
    <t>Deposit from Remaining Available Collections to fund Reserve Account</t>
  </si>
  <si>
    <t>Remaining Available Collections Released to Certificateholder</t>
  </si>
  <si>
    <t>IV. YIELD SUPPLEMENT ACCOUNT</t>
  </si>
  <si>
    <t>Beginning Yield Supplement Account Balance</t>
  </si>
  <si>
    <t>Release to Collection Account</t>
  </si>
  <si>
    <t>Ending Yield Supplement Account Balance</t>
  </si>
  <si>
    <t>V. RESERVE ACCOUNT</t>
  </si>
  <si>
    <t>Initial Reserve Account Amount</t>
  </si>
  <si>
    <t>Required Reserve Account Amount</t>
  </si>
  <si>
    <t>Beginning Reserve Account Balance</t>
  </si>
  <si>
    <t>Deposit of Remaining Available Collections</t>
  </si>
  <si>
    <t>Ending Reserve Account Balance</t>
  </si>
  <si>
    <t>Required Reserve Account Amount for Next Period</t>
  </si>
  <si>
    <t>VI. POOL STATISTICS</t>
  </si>
  <si>
    <t>Weighted Average Coupon</t>
  </si>
  <si>
    <t>Weighted Average Remaining Maturity</t>
  </si>
  <si>
    <t>Principal on Defaulted Receivables</t>
  </si>
  <si>
    <t>Principal Recoveries of Defaulted Receivables</t>
  </si>
  <si>
    <t xml:space="preserve">  Monthly Net Losses</t>
  </si>
  <si>
    <t>Pool Balance at Beginning of Collection Period</t>
  </si>
  <si>
    <t>Net Loss Ratio for Third Preceding Collection Period</t>
  </si>
  <si>
    <t>Net Loss Ratio for Second Preceding Collection Period</t>
  </si>
  <si>
    <t>Net Loss Ratio for Preceding Collection Period</t>
  </si>
  <si>
    <t>Net Loss Ratio for Current Collection Period</t>
  </si>
  <si>
    <t>Four-Month Average Net Loss Ratio</t>
  </si>
  <si>
    <t>Cumulative Net Losses for all Periods</t>
  </si>
  <si>
    <t>Delinquent Receivables:</t>
  </si>
  <si>
    <t>% of Receivables (EOP Balance)</t>
  </si>
  <si>
    <t>31-60 Days Delinquent</t>
  </si>
  <si>
    <t>61-90 Days Delinquent</t>
  </si>
  <si>
    <t>91-120 Days Delinquent</t>
  </si>
  <si>
    <t>More than 120 Days</t>
  </si>
  <si>
    <t>Total 31+ Days Delinquent Receivables:</t>
  </si>
  <si>
    <t>61+ Days Delinquencies as Percentage of Receivables (EOP):</t>
  </si>
  <si>
    <t xml:space="preserve">   Delinquency Ratio for Third Preceding Collection Period </t>
  </si>
  <si>
    <t xml:space="preserve">   Delinquency Ratio for Second Preceding Collection Period </t>
  </si>
  <si>
    <t xml:space="preserve">   Delinquency Ratio for Preceding Collection Period </t>
  </si>
  <si>
    <t xml:space="preserve">   Delinquency Ratio for Current Collection Period </t>
  </si>
  <si>
    <t xml:space="preserve">   Four-Month Average Delinquency Ratio</t>
  </si>
  <si>
    <t>60 Day Delinquent Receivables</t>
  </si>
  <si>
    <t>Delinquency Percentage</t>
  </si>
  <si>
    <t>Delinquency Trigger</t>
  </si>
  <si>
    <t>Does the Delinquency Percentage exceed the Delinquency Trigger?</t>
  </si>
  <si>
    <t>Principal Balance of Extensions</t>
  </si>
  <si>
    <t>Number of Extensions</t>
  </si>
  <si>
    <t>VII. STATEMENTS TO NOTEHOLDERS</t>
  </si>
  <si>
    <t>1. Has there been a material change in practices with respect to charge-</t>
  </si>
  <si>
    <t>offs, collection and management of delinquent Receivables, and the effect</t>
  </si>
  <si>
    <t xml:space="preserve">of any grace period, re-aging, re-structuring, partial payments or </t>
  </si>
  <si>
    <t>other practices on delinquency and loss experience?</t>
  </si>
  <si>
    <t xml:space="preserve">2. Have there been any material breaches of representations, warranties </t>
  </si>
  <si>
    <t>or covenants contained in the Receivables?</t>
  </si>
  <si>
    <t xml:space="preserve">3. Has there been an issuance of notes or other securities backed by the </t>
  </si>
  <si>
    <t>Receivables?</t>
  </si>
  <si>
    <t xml:space="preserve">4. Has there been a material change in the underwriting, origination or acquisition </t>
  </si>
  <si>
    <t>of Receivables?</t>
  </si>
  <si>
    <t>No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</si>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</sst>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0%"/>
    <numFmt numFmtId="165" formatCode="#,##0.000000_);\(#,##0.000000\)"/>
    <numFmt numFmtId="166" formatCode="0.00000%"/>
    <numFmt numFmtId="167" formatCode="#,##0.000_);\(#,##0.000\)"/>
    <numFmt numFmtId="168" formatCode="_(* #,##0.0000000_);_(* \(#,##0.0000000\);_(* &quot;-&quot;??_);_(@_)"/>
    <numFmt numFmtId="169" formatCode="#,##0.0000000_);\(#,##0.0000000\)"/>
    <numFmt numFmtId="170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b/>
      <sz val="14"/>
      <name val="Calibri"/>
      <family val="2"/>
    </font>
    <font>
      <sz val="10"/>
      <name val="Arial"/>
      <family val="2"/>
    </font>
    <font>
      <sz val="14"/>
      <color indexed="62"/>
      <name val="Arial"/>
      <family val="2"/>
    </font>
    <font>
      <u/>
      <sz val="14"/>
      <name val="Arial"/>
      <family val="2"/>
    </font>
    <font>
      <sz val="11"/>
      <color indexed="8"/>
      <name val="Calibri"/>
      <family val="2"/>
    </font>
    <font>
      <sz val="14"/>
      <color indexed="12"/>
      <name val="Arial"/>
      <family val="2"/>
    </font>
    <font>
      <sz val="14"/>
      <color indexed="8"/>
      <name val="Arial"/>
      <family val="2"/>
    </font>
    <font>
      <sz val="10"/>
      <color theme="1"/>
      <name val="Times New Roman"/>
      <family val="1"/>
    </font>
    <font>
      <sz val="14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indent="5"/>
    </xf>
    <xf numFmtId="15" fontId="2" fillId="0" borderId="0" xfId="0" applyNumberFormat="1" applyFont="1"/>
    <xf numFmtId="0" fontId="4" fillId="0" borderId="0" xfId="0" applyFont="1"/>
    <xf numFmtId="15" fontId="2" fillId="0" borderId="0" xfId="0" applyNumberFormat="1" applyFont="1" applyAlignment="1">
      <alignment horizontal="center" vertical="center"/>
    </xf>
    <xf numFmtId="1" fontId="2" fillId="0" borderId="0" xfId="0" applyNumberFormat="1" applyFont="1"/>
    <xf numFmtId="0" fontId="6" fillId="0" borderId="0" xfId="3" applyFont="1"/>
    <xf numFmtId="15" fontId="6" fillId="0" borderId="0" xfId="3" applyNumberFormat="1" applyFont="1"/>
    <xf numFmtId="39" fontId="6" fillId="0" borderId="0" xfId="3" applyNumberFormat="1" applyFont="1"/>
    <xf numFmtId="0" fontId="6" fillId="0" borderId="0" xfId="3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4" fontId="6" fillId="0" borderId="0" xfId="3" applyNumberFormat="1" applyFont="1"/>
    <xf numFmtId="39" fontId="9" fillId="0" borderId="0" xfId="1" applyNumberFormat="1" applyFont="1" applyFill="1" applyBorder="1"/>
    <xf numFmtId="39" fontId="6" fillId="0" borderId="0" xfId="4" applyNumberFormat="1" applyFont="1" applyBorder="1"/>
    <xf numFmtId="39" fontId="6" fillId="0" borderId="0" xfId="4" applyNumberFormat="1" applyFont="1" applyFill="1" applyBorder="1"/>
    <xf numFmtId="165" fontId="6" fillId="0" borderId="0" xfId="4" applyNumberFormat="1" applyFont="1" applyBorder="1" applyAlignment="1">
      <alignment horizontal="center" vertical="center"/>
    </xf>
    <xf numFmtId="39" fontId="3" fillId="0" borderId="0" xfId="0" applyNumberFormat="1" applyFont="1"/>
    <xf numFmtId="39" fontId="2" fillId="0" borderId="0" xfId="0" applyNumberFormat="1" applyFont="1"/>
    <xf numFmtId="39" fontId="9" fillId="0" borderId="0" xfId="1" applyNumberFormat="1" applyFont="1" applyBorder="1"/>
    <xf numFmtId="39" fontId="2" fillId="0" borderId="0" xfId="1" applyNumberFormat="1" applyFont="1" applyBorder="1"/>
    <xf numFmtId="39" fontId="2" fillId="0" borderId="0" xfId="5" applyNumberFormat="1" applyFont="1"/>
    <xf numFmtId="0" fontId="2" fillId="0" borderId="0" xfId="0" applyFont="1" applyAlignment="1">
      <alignment horizontal="left" indent="1"/>
    </xf>
    <xf numFmtId="166" fontId="9" fillId="0" borderId="0" xfId="0" applyNumberFormat="1" applyFont="1"/>
    <xf numFmtId="164" fontId="2" fillId="0" borderId="0" xfId="0" applyNumberFormat="1" applyFont="1"/>
    <xf numFmtId="39" fontId="2" fillId="0" borderId="0" xfId="5" applyNumberFormat="1" applyFont="1" applyBorder="1"/>
    <xf numFmtId="167" fontId="2" fillId="0" borderId="0" xfId="5" applyNumberFormat="1" applyFont="1" applyBorder="1" applyAlignment="1">
      <alignment horizontal="center" vertical="center"/>
    </xf>
    <xf numFmtId="39" fontId="2" fillId="0" borderId="0" xfId="5" applyNumberFormat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8" fontId="6" fillId="0" borderId="0" xfId="4" applyNumberFormat="1" applyFont="1" applyBorder="1"/>
    <xf numFmtId="168" fontId="6" fillId="0" borderId="0" xfId="4" applyNumberFormat="1" applyFont="1" applyFill="1" applyBorder="1"/>
    <xf numFmtId="39" fontId="2" fillId="0" borderId="1" xfId="5" applyNumberFormat="1" applyFont="1" applyBorder="1"/>
    <xf numFmtId="169" fontId="2" fillId="0" borderId="0" xfId="5" applyNumberFormat="1" applyFont="1" applyBorder="1"/>
    <xf numFmtId="169" fontId="2" fillId="0" borderId="0" xfId="5" applyNumberFormat="1" applyFont="1"/>
    <xf numFmtId="39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39" fontId="6" fillId="0" borderId="0" xfId="4" applyNumberFormat="1" applyFont="1" applyFill="1" applyAlignment="1">
      <alignment horizontal="right"/>
    </xf>
    <xf numFmtId="39" fontId="2" fillId="0" borderId="0" xfId="0" applyNumberFormat="1" applyFont="1" applyAlignment="1">
      <alignment horizontal="center" vertical="center"/>
    </xf>
    <xf numFmtId="39" fontId="3" fillId="0" borderId="0" xfId="1" applyNumberFormat="1" applyFont="1" applyFill="1" applyBorder="1" applyAlignment="1">
      <alignment horizontal="right"/>
    </xf>
    <xf numFmtId="39" fontId="6" fillId="0" borderId="2" xfId="4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39" fontId="2" fillId="0" borderId="0" xfId="5" applyNumberFormat="1" applyFont="1" applyAlignment="1">
      <alignment horizontal="right"/>
    </xf>
    <xf numFmtId="39" fontId="6" fillId="0" borderId="0" xfId="3" applyNumberFormat="1" applyFont="1" applyAlignment="1">
      <alignment horizontal="right"/>
    </xf>
    <xf numFmtId="39" fontId="6" fillId="0" borderId="3" xfId="3" applyNumberFormat="1" applyFont="1" applyBorder="1" applyAlignment="1">
      <alignment horizontal="right"/>
    </xf>
    <xf numFmtId="39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9" fontId="2" fillId="0" borderId="0" xfId="0" applyNumberFormat="1" applyFont="1" applyAlignment="1">
      <alignment horizontal="center"/>
    </xf>
    <xf numFmtId="43" fontId="7" fillId="0" borderId="0" xfId="5" applyFont="1" applyAlignment="1">
      <alignment horizontal="right"/>
    </xf>
    <xf numFmtId="170" fontId="6" fillId="0" borderId="0" xfId="4" applyNumberFormat="1" applyFont="1" applyFill="1" applyAlignment="1">
      <alignment horizontal="right"/>
    </xf>
    <xf numFmtId="170" fontId="6" fillId="0" borderId="0" xfId="4" applyNumberFormat="1" applyFont="1" applyFill="1"/>
    <xf numFmtId="39" fontId="6" fillId="0" borderId="0" xfId="4" applyNumberFormat="1" applyFont="1" applyFill="1" applyBorder="1" applyAlignment="1">
      <alignment horizontal="right"/>
    </xf>
    <xf numFmtId="39" fontId="6" fillId="0" borderId="0" xfId="4" applyNumberFormat="1" applyFont="1" applyFill="1"/>
    <xf numFmtId="0" fontId="2" fillId="0" borderId="0" xfId="0" applyFont="1" applyAlignment="1">
      <alignment horizontal="left" indent="3"/>
    </xf>
    <xf numFmtId="43" fontId="2" fillId="0" borderId="0" xfId="5" applyFont="1"/>
    <xf numFmtId="43" fontId="6" fillId="0" borderId="0" xfId="4" applyFont="1" applyFill="1"/>
    <xf numFmtId="39" fontId="6" fillId="0" borderId="2" xfId="3" applyNumberFormat="1" applyFont="1" applyBorder="1"/>
    <xf numFmtId="0" fontId="10" fillId="0" borderId="0" xfId="0" applyFont="1" applyAlignment="1">
      <alignment horizontal="left" indent="1"/>
    </xf>
    <xf numFmtId="10" fontId="2" fillId="0" borderId="0" xfId="0" applyNumberFormat="1" applyFont="1"/>
    <xf numFmtId="10" fontId="6" fillId="0" borderId="0" xfId="3" applyNumberFormat="1" applyFont="1"/>
    <xf numFmtId="10" fontId="2" fillId="0" borderId="0" xfId="2" applyNumberFormat="1" applyFont="1" applyFill="1" applyBorder="1" applyAlignment="1">
      <alignment horizontal="center" vertical="center"/>
    </xf>
    <xf numFmtId="10" fontId="6" fillId="0" borderId="0" xfId="6" applyNumberFormat="1" applyFont="1" applyFill="1"/>
    <xf numFmtId="43" fontId="7" fillId="0" borderId="0" xfId="5" applyFont="1" applyAlignment="1">
      <alignment horizontal="right" wrapText="1"/>
    </xf>
    <xf numFmtId="1" fontId="6" fillId="0" borderId="0" xfId="4" applyNumberFormat="1" applyFont="1" applyFill="1"/>
    <xf numFmtId="1" fontId="6" fillId="0" borderId="0" xfId="4" applyNumberFormat="1" applyFont="1" applyFill="1" applyBorder="1"/>
    <xf numFmtId="39" fontId="6" fillId="0" borderId="2" xfId="4" applyNumberFormat="1" applyFont="1" applyFill="1" applyBorder="1"/>
    <xf numFmtId="1" fontId="6" fillId="0" borderId="2" xfId="4" applyNumberFormat="1" applyFont="1" applyFill="1" applyBorder="1"/>
    <xf numFmtId="10" fontId="6" fillId="0" borderId="2" xfId="6" applyNumberFormat="1" applyFont="1" applyFill="1" applyBorder="1"/>
    <xf numFmtId="43" fontId="6" fillId="0" borderId="0" xfId="1" applyFont="1" applyFill="1"/>
    <xf numFmtId="10" fontId="6" fillId="0" borderId="0" xfId="4" applyNumberFormat="1" applyFont="1" applyFill="1"/>
    <xf numFmtId="43" fontId="2" fillId="0" borderId="0" xfId="0" applyNumberFormat="1" applyFont="1"/>
    <xf numFmtId="10" fontId="6" fillId="0" borderId="0" xfId="6" applyNumberFormat="1" applyFont="1" applyFill="1" applyAlignment="1">
      <alignment horizontal="right"/>
    </xf>
    <xf numFmtId="43" fontId="2" fillId="0" borderId="0" xfId="7" applyFont="1"/>
    <xf numFmtId="0" fontId="11" fillId="0" borderId="0" xfId="0" applyFont="1" applyAlignment="1">
      <alignment vertical="center" wrapText="1"/>
    </xf>
    <xf numFmtId="170" fontId="2" fillId="0" borderId="0" xfId="7" applyNumberFormat="1" applyFont="1"/>
    <xf numFmtId="0" fontId="6" fillId="0" borderId="0" xfId="3" applyFont="1" applyAlignment="1">
      <alignment horizontal="right"/>
    </xf>
    <xf numFmtId="0" fontId="12" fillId="0" borderId="0" xfId="0" applyFont="1" applyAlignment="1">
      <alignment vertical="center" wrapText="1"/>
    </xf>
  </cellXfs>
  <cellStyles count="8">
    <cellStyle name="Comma" xfId="1" builtinId="3"/>
    <cellStyle name="Comma 10" xfId="7" xr:uid="{47E99225-9688-434F-96A2-A28B2A5BCB3C}"/>
    <cellStyle name="Comma 2" xfId="5" xr:uid="{B53B1322-9081-4163-9AA5-6BC927AF905D}"/>
    <cellStyle name="Comma 3 2" xfId="4" xr:uid="{8E5B2B47-592E-43B3-B6D0-3D956FA5FA71}"/>
    <cellStyle name="Normal" xfId="0" builtinId="0"/>
    <cellStyle name="Normal 3" xfId="3" xr:uid="{97CE8197-8B10-4A4C-9AD7-0EF2B8192277}"/>
    <cellStyle name="Percent" xfId="2" builtinId="5"/>
    <cellStyle name="Percent 3 2" xfId="6" xr:uid="{9B6B738C-865B-475A-A96F-47D6ADB064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BD3ED-D0E8-4EC5-A5A6-A2CBD4B68E06}">
  <sheetPr codeName="Sheet10">
    <pageSetUpPr fitToPage="1"/>
  </sheetPr>
  <dimension ref="A1:IV228"/>
  <sheetViews>
    <sheetView tabSelected="1" showRuler="0" zoomScale="80" zoomScaleNormal="80" zoomScaleSheetLayoutView="90" workbookViewId="0">
      <selection activeCell="F14" sqref="F14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45291</v>
      </c>
      <c r="C3" s="7" t="s">
        <v>2</v>
      </c>
      <c r="D3" s="2">
        <v>30</v>
      </c>
      <c r="E3" s="2" t="s">
        <v>3</v>
      </c>
      <c r="F3" s="8">
        <v>45261</v>
      </c>
      <c r="G3" s="2"/>
    </row>
    <row r="4" spans="1:13" ht="15.75" customHeight="1" x14ac:dyDescent="0.45">
      <c r="A4" s="2" t="s">
        <v>4</v>
      </c>
      <c r="B4" s="6">
        <v>45307</v>
      </c>
      <c r="C4" s="7" t="s">
        <v>5</v>
      </c>
      <c r="D4" s="9">
        <v>32</v>
      </c>
      <c r="E4" s="2" t="s">
        <v>6</v>
      </c>
      <c r="F4" s="8">
        <v>45291</v>
      </c>
      <c r="G4" s="2"/>
    </row>
    <row r="5" spans="1:13" ht="17.25" customHeight="1" x14ac:dyDescent="0.45">
      <c r="C5" s="5"/>
      <c r="E5" s="2" t="s">
        <v>7</v>
      </c>
      <c r="F5" s="8">
        <v>45275</v>
      </c>
      <c r="G5" s="2"/>
    </row>
    <row r="6" spans="1:13" ht="15.75" customHeight="1" x14ac:dyDescent="0.45">
      <c r="C6" s="5"/>
      <c r="E6" s="2" t="s">
        <v>8</v>
      </c>
      <c r="F6" s="8">
        <v>45307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1477843167.03</v>
      </c>
      <c r="D10" s="18">
        <v>885617892.39999998</v>
      </c>
      <c r="E10" s="19">
        <v>852904132.60000002</v>
      </c>
      <c r="F10" s="20">
        <f>IF(C12&lt;=0,0,E10/C12)</f>
        <v>0.6549973169266563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175694119.15000001</v>
      </c>
      <c r="D11" s="18">
        <v>82064186.5</v>
      </c>
      <c r="E11" s="19">
        <v>77547677.109999999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1302149047.8799999</v>
      </c>
      <c r="D12" s="18">
        <v>803553705.89999998</v>
      </c>
      <c r="E12" s="19">
        <v>775356455.49000001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1302149047.8800001</v>
      </c>
      <c r="D13" s="18">
        <f>SUM(D14:D19)</f>
        <v>803553705.89999998</v>
      </c>
      <c r="E13" s="19">
        <f>SUM(E14:E19)</f>
        <v>775356455.49000001</v>
      </c>
      <c r="F13" s="20">
        <f>IF(C13&lt;=0,0,E13/C13)</f>
        <v>0.59544370650375289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3.6880000000000003E-2</v>
      </c>
      <c r="C14" s="23">
        <v>270000000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4.4999999999999998E-2</v>
      </c>
      <c r="C15" s="23">
        <v>443300000</v>
      </c>
      <c r="D15" s="18">
        <v>214704658.02000001</v>
      </c>
      <c r="E15" s="19">
        <v>186507407.61000004</v>
      </c>
      <c r="F15" s="20">
        <f t="shared" si="0"/>
        <v>0.42072503408526968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4.4600000000000001E-2</v>
      </c>
      <c r="C17" s="23">
        <v>443300000</v>
      </c>
      <c r="D17" s="18">
        <v>443300000</v>
      </c>
      <c r="E17" s="19">
        <v>443300000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4.4499999999999998E-2</v>
      </c>
      <c r="C18" s="23">
        <v>93400000</v>
      </c>
      <c r="D18" s="18">
        <v>93400000</v>
      </c>
      <c r="E18" s="19">
        <v>93400000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52149047.880000003</v>
      </c>
      <c r="D19" s="18">
        <v>52149047.880000003</v>
      </c>
      <c r="E19" s="19">
        <v>52149047.880000003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28197250.409999967</v>
      </c>
      <c r="C24" s="18">
        <v>805142.47</v>
      </c>
      <c r="D24" s="34">
        <f t="shared" ref="D24:D28" si="1">IF(C15&lt;=0,0,B24/(C15/1000))</f>
        <v>63.607603000225502</v>
      </c>
      <c r="E24" s="35">
        <f t="shared" ref="E24:E28" si="2">IF(C15&lt;=0,0,C24/(C15/1000))</f>
        <v>1.816247394540943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1647598.33</v>
      </c>
      <c r="D26" s="34">
        <f t="shared" si="1"/>
        <v>0</v>
      </c>
      <c r="E26" s="35">
        <f t="shared" si="2"/>
        <v>3.7166666591473043</v>
      </c>
      <c r="F26" s="31"/>
    </row>
    <row r="27" spans="1:13" x14ac:dyDescent="0.35">
      <c r="A27" s="26" t="s">
        <v>22</v>
      </c>
      <c r="B27" s="18">
        <v>0</v>
      </c>
      <c r="C27" s="18">
        <v>346358.33</v>
      </c>
      <c r="D27" s="34">
        <f t="shared" si="1"/>
        <v>0</v>
      </c>
      <c r="E27" s="35">
        <f t="shared" si="2"/>
        <v>3.7083332976445398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28197250.409999967</v>
      </c>
      <c r="C29" s="36">
        <f>SUM(C23:C28)</f>
        <v>2799099.13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1785214.23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1785214.23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32197947.539999999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32197947.539999999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139570.39000000001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34122732.159999996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50456</v>
      </c>
      <c r="E51" s="48">
        <v>803553705.89999998</v>
      </c>
      <c r="F51" s="43"/>
      <c r="G51" s="44"/>
    </row>
    <row r="52" spans="1:7" x14ac:dyDescent="0.35">
      <c r="A52" s="26" t="s">
        <v>44</v>
      </c>
      <c r="D52" s="10"/>
      <c r="E52" s="45">
        <f>D12-E12</f>
        <v>28197250.409999967</v>
      </c>
      <c r="F52" s="43"/>
      <c r="G52" s="44"/>
    </row>
    <row r="53" spans="1:7" x14ac:dyDescent="0.35">
      <c r="A53" s="26"/>
      <c r="D53" s="55">
        <v>49732</v>
      </c>
      <c r="E53" s="56">
        <f>E51-E52</f>
        <v>775356455.49000001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34122732.159999996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34122732.159999996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738014.91</v>
      </c>
      <c r="F64" s="43"/>
      <c r="G64" s="44"/>
    </row>
    <row r="65" spans="1:7" x14ac:dyDescent="0.35">
      <c r="A65" s="41" t="s">
        <v>51</v>
      </c>
      <c r="E65" s="57">
        <v>738014.91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805142.47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805142.47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1647598.33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1647598.33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346358.33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346358.33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2799099.13</v>
      </c>
      <c r="F110" s="43"/>
      <c r="G110" s="44"/>
    </row>
    <row r="111" spans="1:7" x14ac:dyDescent="0.35">
      <c r="A111" s="58" t="s">
        <v>86</v>
      </c>
      <c r="E111" s="12">
        <f>E74+E82+E90+E98+E106</f>
        <v>2799099.13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30585618.119666662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28197250.409999967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28197250.409999967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2388367.7096666954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2388367.7096666954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3255372.62</v>
      </c>
      <c r="F143" s="43"/>
      <c r="G143" s="44"/>
    </row>
    <row r="144" spans="1:7" x14ac:dyDescent="0.35">
      <c r="A144" s="26" t="s">
        <v>107</v>
      </c>
      <c r="E144" s="12">
        <v>3255372.62</v>
      </c>
      <c r="G144" s="44"/>
    </row>
    <row r="145" spans="1:256" x14ac:dyDescent="0.35">
      <c r="A145" s="26" t="s">
        <v>108</v>
      </c>
      <c r="E145" s="57">
        <v>3255372.62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3255372.62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3255372.62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2.5013320200000001E-2</v>
      </c>
      <c r="F153" s="43"/>
      <c r="G153" s="44"/>
    </row>
    <row r="154" spans="1:256" x14ac:dyDescent="0.35">
      <c r="A154" s="26" t="s">
        <v>114</v>
      </c>
      <c r="E154" s="60">
        <v>41.855660999999998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515812.26</v>
      </c>
      <c r="E157" s="2">
        <v>22</v>
      </c>
      <c r="F157" s="65"/>
      <c r="G157" s="44"/>
    </row>
    <row r="158" spans="1:256" x14ac:dyDescent="0.35">
      <c r="A158" s="26" t="s">
        <v>116</v>
      </c>
      <c r="D158" s="61">
        <v>139570.39000000001</v>
      </c>
      <c r="F158" s="43"/>
      <c r="G158" s="44"/>
    </row>
    <row r="159" spans="1:256" x14ac:dyDescent="0.35">
      <c r="A159" s="2" t="s">
        <v>117</v>
      </c>
      <c r="D159" s="22">
        <f>+D157-D158</f>
        <v>376241.87</v>
      </c>
    </row>
    <row r="160" spans="1:256" x14ac:dyDescent="0.35">
      <c r="A160" s="26" t="s">
        <v>118</v>
      </c>
      <c r="D160" s="12">
        <v>885617892.39999998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2.3805099000000001E-3</v>
      </c>
      <c r="F162" s="65"/>
      <c r="G162" s="44"/>
    </row>
    <row r="163" spans="1:7" x14ac:dyDescent="0.35">
      <c r="A163" s="26" t="s">
        <v>120</v>
      </c>
      <c r="D163" s="66">
        <v>1.3552588999999999E-3</v>
      </c>
      <c r="F163" s="65"/>
      <c r="G163" s="44"/>
    </row>
    <row r="164" spans="1:7" x14ac:dyDescent="0.35">
      <c r="A164" s="26" t="s">
        <v>121</v>
      </c>
      <c r="D164" s="66">
        <v>2.8420021000000002E-3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5.0980253207901418E-3</v>
      </c>
      <c r="F165" s="43"/>
      <c r="G165" s="44"/>
    </row>
    <row r="166" spans="1:7" x14ac:dyDescent="0.35">
      <c r="A166" s="26" t="s">
        <v>123</v>
      </c>
      <c r="D166" s="64">
        <f>AVERAGE(D162:D165)</f>
        <v>2.9189490551975355E-3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2682926.8000000003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5211454.9800000004</v>
      </c>
      <c r="E171" s="68">
        <v>224</v>
      </c>
      <c r="F171" s="66">
        <v>6.110247073271128E-3</v>
      </c>
      <c r="G171" s="44"/>
    </row>
    <row r="172" spans="1:7" x14ac:dyDescent="0.35">
      <c r="A172" s="41" t="s">
        <v>128</v>
      </c>
      <c r="D172" s="57">
        <v>714487.61</v>
      </c>
      <c r="E172" s="68">
        <v>37</v>
      </c>
      <c r="F172" s="66">
        <v>8.3771151140040801E-4</v>
      </c>
      <c r="G172" s="44"/>
    </row>
    <row r="173" spans="1:7" x14ac:dyDescent="0.35">
      <c r="A173" s="41" t="s">
        <v>129</v>
      </c>
      <c r="D173" s="19">
        <v>229217.43</v>
      </c>
      <c r="E173" s="69">
        <v>11</v>
      </c>
      <c r="F173" s="66">
        <v>2.6874934853610296E-4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6155160.0200000005</v>
      </c>
      <c r="E175" s="68">
        <f>SUM(E171:E174)</f>
        <v>272</v>
      </c>
      <c r="F175" s="74">
        <f>SUM(F171:F174)</f>
        <v>7.2167079332076389E-3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9.7322730000000001E-4</v>
      </c>
      <c r="E178" s="66">
        <v>7.535358E-4</v>
      </c>
      <c r="F178" s="65"/>
      <c r="G178" s="44"/>
    </row>
    <row r="179" spans="1:7" x14ac:dyDescent="0.35">
      <c r="A179" s="26" t="s">
        <v>134</v>
      </c>
      <c r="D179" s="66">
        <v>1.0628167000000001E-3</v>
      </c>
      <c r="E179" s="66">
        <v>8.8086760000000001E-4</v>
      </c>
      <c r="F179" s="65"/>
      <c r="G179" s="44"/>
    </row>
    <row r="180" spans="1:7" x14ac:dyDescent="0.35">
      <c r="A180" s="26" t="s">
        <v>135</v>
      </c>
      <c r="D180" s="66">
        <v>1.3331015999999999E-3</v>
      </c>
      <c r="E180" s="66">
        <v>1.0504201999999999E-3</v>
      </c>
      <c r="F180" s="65"/>
      <c r="G180" s="44"/>
    </row>
    <row r="181" spans="1:7" x14ac:dyDescent="0.35">
      <c r="A181" s="26" t="s">
        <v>136</v>
      </c>
      <c r="D181" s="66">
        <v>1.106460859936511E-3</v>
      </c>
      <c r="E181" s="66">
        <f>IF(D53&lt;=0,0,SUM('Dec23'!E172:E174)/D53)</f>
        <v>9.6517332904367409E-4</v>
      </c>
      <c r="F181" s="43"/>
      <c r="G181" s="44"/>
    </row>
    <row r="182" spans="1:7" x14ac:dyDescent="0.35">
      <c r="A182" s="26" t="s">
        <v>137</v>
      </c>
      <c r="D182" s="66">
        <f>AVERAGE(D178:D181)</f>
        <v>1.1189016149841277E-3</v>
      </c>
      <c r="E182" s="66">
        <f>AVERAGE(E178:E181)</f>
        <v>9.124992322609185E-4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955213.38</v>
      </c>
      <c r="F184" s="43"/>
      <c r="G184" s="44"/>
    </row>
    <row r="185" spans="1:7" x14ac:dyDescent="0.35">
      <c r="A185" s="2" t="s">
        <v>139</v>
      </c>
      <c r="D185" s="63">
        <v>1.1199539825045982E-3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3564263.81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154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22-B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AE5AD-5131-4BAF-BA3F-A7D659960147}">
  <sheetPr codeName="Sheet7">
    <pageSetUpPr fitToPage="1"/>
  </sheetPr>
  <dimension ref="A1:IV228"/>
  <sheetViews>
    <sheetView showRuler="0" zoomScale="80" zoomScaleNormal="80" zoomScaleSheetLayoutView="90" workbookViewId="0"/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45016</v>
      </c>
      <c r="C3" s="7" t="s">
        <v>2</v>
      </c>
      <c r="D3" s="2">
        <v>30</v>
      </c>
      <c r="E3" s="2" t="s">
        <v>3</v>
      </c>
      <c r="F3" s="8">
        <v>44986</v>
      </c>
      <c r="G3" s="2"/>
    </row>
    <row r="4" spans="1:13" ht="15.75" customHeight="1" x14ac:dyDescent="0.45">
      <c r="A4" s="2" t="s">
        <v>4</v>
      </c>
      <c r="B4" s="6">
        <v>45033</v>
      </c>
      <c r="C4" s="7" t="s">
        <v>5</v>
      </c>
      <c r="D4" s="9">
        <v>33</v>
      </c>
      <c r="E4" s="2" t="s">
        <v>6</v>
      </c>
      <c r="F4" s="8">
        <v>45016</v>
      </c>
      <c r="G4" s="2"/>
    </row>
    <row r="5" spans="1:13" ht="17.25" customHeight="1" x14ac:dyDescent="0.45">
      <c r="C5" s="5"/>
      <c r="E5" s="2" t="s">
        <v>7</v>
      </c>
      <c r="F5" s="8">
        <v>45000</v>
      </c>
      <c r="G5" s="2"/>
    </row>
    <row r="6" spans="1:13" ht="15.75" customHeight="1" x14ac:dyDescent="0.45">
      <c r="C6" s="5"/>
      <c r="E6" s="2" t="s">
        <v>8</v>
      </c>
      <c r="F6" s="8">
        <v>45033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1477843167.03</v>
      </c>
      <c r="D10" s="18">
        <v>1221314201.4000001</v>
      </c>
      <c r="E10" s="19">
        <v>1177275782.0699999</v>
      </c>
      <c r="F10" s="20">
        <f>IF(C12&lt;=0,0,E10/C12)</f>
        <v>0.90410217170353624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175694119.15000001</v>
      </c>
      <c r="D11" s="18">
        <v>132714900.34</v>
      </c>
      <c r="E11" s="19">
        <v>125765015.90000001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1302149047.8799999</v>
      </c>
      <c r="D12" s="18">
        <v>1088599301.0600002</v>
      </c>
      <c r="E12" s="19">
        <v>1051510766.17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1302149047.8800001</v>
      </c>
      <c r="D13" s="18">
        <f>SUM(D14:D19)</f>
        <v>1088599301.0600002</v>
      </c>
      <c r="E13" s="19">
        <f>SUM(E14:E19)</f>
        <v>1051510766.17</v>
      </c>
      <c r="F13" s="20">
        <f>IF(C13&lt;=0,0,E13/C13)</f>
        <v>0.80751951390045651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3.6880000000000003E-2</v>
      </c>
      <c r="C14" s="23">
        <v>270000000</v>
      </c>
      <c r="D14" s="18">
        <v>56450253.180000201</v>
      </c>
      <c r="E14" s="19">
        <v>19361718.289999977</v>
      </c>
      <c r="F14" s="20">
        <f t="shared" ref="F14:F19" si="0">IF(C14&lt;=0,0,E14/C14)</f>
        <v>7.1710067740740652E-2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4.4999999999999998E-2</v>
      </c>
      <c r="C15" s="23">
        <v>443300000</v>
      </c>
      <c r="D15" s="18">
        <v>443300000</v>
      </c>
      <c r="E15" s="19">
        <v>443300000</v>
      </c>
      <c r="F15" s="20">
        <f t="shared" si="0"/>
        <v>1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4.4600000000000001E-2</v>
      </c>
      <c r="C17" s="23">
        <v>443300000</v>
      </c>
      <c r="D17" s="18">
        <v>443300000</v>
      </c>
      <c r="E17" s="19">
        <v>443300000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4.4499999999999998E-2</v>
      </c>
      <c r="C18" s="23">
        <v>93400000</v>
      </c>
      <c r="D18" s="18">
        <v>93400000</v>
      </c>
      <c r="E18" s="19">
        <v>93400000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52149047.880000003</v>
      </c>
      <c r="D19" s="18">
        <v>52149047.880000003</v>
      </c>
      <c r="E19" s="19">
        <v>52149047.880000003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37088534.890000224</v>
      </c>
      <c r="C23" s="18">
        <v>190839.49</v>
      </c>
      <c r="D23" s="34">
        <f>IF(C14&lt;=0,0,B23/(C14/1000))</f>
        <v>137.36494403703787</v>
      </c>
      <c r="E23" s="35">
        <f>IF(C14&lt;=0,0,C23/(C14/1000))</f>
        <v>0.70681292592592593</v>
      </c>
      <c r="F23" s="31"/>
    </row>
    <row r="24" spans="1:13" x14ac:dyDescent="0.35">
      <c r="A24" s="26" t="s">
        <v>19</v>
      </c>
      <c r="B24" s="18">
        <v>0</v>
      </c>
      <c r="C24" s="18">
        <v>1662375</v>
      </c>
      <c r="D24" s="34">
        <f t="shared" ref="D24:D28" si="1">IF(C15&lt;=0,0,B24/(C15/1000))</f>
        <v>0</v>
      </c>
      <c r="E24" s="35">
        <f t="shared" ref="E24:E28" si="2">IF(C15&lt;=0,0,C24/(C15/1000))</f>
        <v>3.75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1647598.33</v>
      </c>
      <c r="D26" s="34">
        <f t="shared" si="1"/>
        <v>0</v>
      </c>
      <c r="E26" s="35">
        <f t="shared" si="2"/>
        <v>3.7166666591473043</v>
      </c>
      <c r="F26" s="31"/>
    </row>
    <row r="27" spans="1:13" x14ac:dyDescent="0.35">
      <c r="A27" s="26" t="s">
        <v>22</v>
      </c>
      <c r="B27" s="18">
        <v>0</v>
      </c>
      <c r="C27" s="18">
        <v>346358.33</v>
      </c>
      <c r="D27" s="34">
        <f t="shared" si="1"/>
        <v>0</v>
      </c>
      <c r="E27" s="35">
        <f t="shared" si="2"/>
        <v>3.7083332976445398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37088534.890000224</v>
      </c>
      <c r="C29" s="36">
        <f>SUM(C23:C28)</f>
        <v>3847171.1500000004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2443242.14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2443242.14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43641062.130000003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43641062.130000003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87858.7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46172162.970000006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59028</v>
      </c>
      <c r="E51" s="48">
        <v>1088599301.0600002</v>
      </c>
      <c r="F51" s="43"/>
      <c r="G51" s="44"/>
    </row>
    <row r="52" spans="1:7" x14ac:dyDescent="0.35">
      <c r="A52" s="26" t="s">
        <v>44</v>
      </c>
      <c r="D52" s="10"/>
      <c r="E52" s="45">
        <f>D12-E12</f>
        <v>37088534.890000224</v>
      </c>
      <c r="F52" s="43"/>
      <c r="G52" s="44"/>
    </row>
    <row r="53" spans="1:7" x14ac:dyDescent="0.35">
      <c r="A53" s="26"/>
      <c r="D53" s="55">
        <v>57125</v>
      </c>
      <c r="E53" s="56">
        <f>E51-E52</f>
        <v>1051510766.17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46172162.970000006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46172162.970000006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1017761.83</v>
      </c>
      <c r="F64" s="43"/>
      <c r="G64" s="44"/>
    </row>
    <row r="65" spans="1:7" x14ac:dyDescent="0.35">
      <c r="A65" s="41" t="s">
        <v>51</v>
      </c>
      <c r="E65" s="57">
        <v>1017761.83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190839.49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190839.49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1662375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1662375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1647598.33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1647598.33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346358.33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346358.33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3847171.1500000004</v>
      </c>
      <c r="F110" s="43"/>
      <c r="G110" s="44"/>
    </row>
    <row r="111" spans="1:7" x14ac:dyDescent="0.35">
      <c r="A111" s="58" t="s">
        <v>86</v>
      </c>
      <c r="E111" s="12">
        <f>E74+E82+E90+E98+E106</f>
        <v>3847171.1500000004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41307229.985500008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37088534.890000224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37088534.890000224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4218695.0954997838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4218695.0954997838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3255372.62</v>
      </c>
      <c r="F143" s="43"/>
      <c r="G143" s="44"/>
    </row>
    <row r="144" spans="1:7" x14ac:dyDescent="0.35">
      <c r="A144" s="26" t="s">
        <v>107</v>
      </c>
      <c r="E144" s="12">
        <v>3255372.62</v>
      </c>
      <c r="G144" s="44"/>
    </row>
    <row r="145" spans="1:256" x14ac:dyDescent="0.35">
      <c r="A145" s="26" t="s">
        <v>108</v>
      </c>
      <c r="E145" s="57">
        <v>3255372.62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3255372.62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3255372.62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2.43843779E-2</v>
      </c>
      <c r="F153" s="43"/>
      <c r="G153" s="44"/>
    </row>
    <row r="154" spans="1:256" x14ac:dyDescent="0.35">
      <c r="A154" s="26" t="s">
        <v>114</v>
      </c>
      <c r="E154" s="60">
        <v>49.501040000000003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397357.2</v>
      </c>
      <c r="E157" s="2">
        <v>16</v>
      </c>
      <c r="F157" s="65"/>
      <c r="G157" s="44"/>
    </row>
    <row r="158" spans="1:256" x14ac:dyDescent="0.35">
      <c r="A158" s="26" t="s">
        <v>116</v>
      </c>
      <c r="D158" s="61">
        <v>87858.7</v>
      </c>
      <c r="F158" s="43"/>
      <c r="G158" s="44"/>
    </row>
    <row r="159" spans="1:256" x14ac:dyDescent="0.35">
      <c r="A159" s="2" t="s">
        <v>117</v>
      </c>
      <c r="D159" s="22">
        <f>+D157-D158</f>
        <v>309498.5</v>
      </c>
    </row>
    <row r="160" spans="1:256" x14ac:dyDescent="0.35">
      <c r="A160" s="26" t="s">
        <v>118</v>
      </c>
      <c r="D160" s="12">
        <v>1221314201.4000001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3.6500346000000001E-3</v>
      </c>
      <c r="F162" s="65"/>
      <c r="G162" s="44"/>
    </row>
    <row r="163" spans="1:7" x14ac:dyDescent="0.35">
      <c r="A163" s="26" t="s">
        <v>120</v>
      </c>
      <c r="D163" s="66">
        <v>-3.3313530000000002E-4</v>
      </c>
      <c r="F163" s="65"/>
      <c r="G163" s="44"/>
    </row>
    <row r="164" spans="1:7" x14ac:dyDescent="0.35">
      <c r="A164" s="26" t="s">
        <v>121</v>
      </c>
      <c r="D164" s="66">
        <v>3.7268270000000002E-4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3.0409717628294497E-3</v>
      </c>
      <c r="F165" s="43"/>
      <c r="G165" s="44"/>
    </row>
    <row r="166" spans="1:7" x14ac:dyDescent="0.35">
      <c r="A166" s="26" t="s">
        <v>123</v>
      </c>
      <c r="D166" s="64">
        <f>AVERAGE(D162:D165)</f>
        <v>1.6826384407073623E-3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1185227.49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2127848.59</v>
      </c>
      <c r="E171" s="68">
        <v>98</v>
      </c>
      <c r="F171" s="66">
        <v>1.8074342668109684E-3</v>
      </c>
      <c r="G171" s="44"/>
    </row>
    <row r="172" spans="1:7" x14ac:dyDescent="0.35">
      <c r="A172" s="41" t="s">
        <v>128</v>
      </c>
      <c r="D172" s="57">
        <v>270354.33</v>
      </c>
      <c r="E172" s="68">
        <v>15</v>
      </c>
      <c r="F172" s="66">
        <v>2.296440087509801E-4</v>
      </c>
      <c r="G172" s="44"/>
    </row>
    <row r="173" spans="1:7" x14ac:dyDescent="0.35">
      <c r="A173" s="41" t="s">
        <v>129</v>
      </c>
      <c r="D173" s="19">
        <v>35756.980000000003</v>
      </c>
      <c r="E173" s="69">
        <v>2</v>
      </c>
      <c r="F173" s="66">
        <v>3.037264551312576E-5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2433959.9</v>
      </c>
      <c r="E175" s="68">
        <f>SUM(E171:E174)</f>
        <v>115</v>
      </c>
      <c r="F175" s="74">
        <f>SUM(F171:F174)</f>
        <v>2.0674509210750745E-3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1.965565E-4</v>
      </c>
      <c r="E178" s="66">
        <v>2.1051269999999999E-4</v>
      </c>
      <c r="F178" s="65"/>
      <c r="G178" s="44"/>
    </row>
    <row r="179" spans="1:7" x14ac:dyDescent="0.35">
      <c r="A179" s="26" t="s">
        <v>134</v>
      </c>
      <c r="D179" s="66">
        <v>3.1718430000000003E-4</v>
      </c>
      <c r="E179" s="66">
        <v>3.3059490000000001E-4</v>
      </c>
      <c r="F179" s="65"/>
      <c r="G179" s="44"/>
    </row>
    <row r="180" spans="1:7" x14ac:dyDescent="0.35">
      <c r="A180" s="26" t="s">
        <v>135</v>
      </c>
      <c r="D180" s="66">
        <v>2.9423040000000001E-4</v>
      </c>
      <c r="E180" s="66">
        <v>3.0494000000000002E-4</v>
      </c>
      <c r="F180" s="65"/>
      <c r="G180" s="44"/>
    </row>
    <row r="181" spans="1:7" x14ac:dyDescent="0.35">
      <c r="A181" s="26" t="s">
        <v>136</v>
      </c>
      <c r="D181" s="66">
        <v>2.6001665426410585E-4</v>
      </c>
      <c r="E181" s="66">
        <f>IF(D53&lt;=0,0,SUM('Mar23'!E172:E174)/D53)</f>
        <v>2.975929978118162E-4</v>
      </c>
      <c r="F181" s="43"/>
      <c r="G181" s="44"/>
    </row>
    <row r="182" spans="1:7" x14ac:dyDescent="0.35">
      <c r="A182" s="26" t="s">
        <v>137</v>
      </c>
      <c r="D182" s="66">
        <f>AVERAGE(D178:D181)</f>
        <v>2.6699696356602648E-4</v>
      </c>
      <c r="E182" s="66">
        <f>AVERAGE(E178:E181)</f>
        <v>2.8591014945295403E-4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306111.31</v>
      </c>
      <c r="F184" s="43"/>
      <c r="G184" s="44"/>
    </row>
    <row r="185" spans="1:7" x14ac:dyDescent="0.35">
      <c r="A185" s="2" t="s">
        <v>139</v>
      </c>
      <c r="D185" s="63">
        <v>2.6001665426410585E-4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2178304.42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84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22-B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FE677-868B-4A3A-B484-77907470F00C}">
  <sheetPr codeName="Sheet8">
    <pageSetUpPr fitToPage="1"/>
  </sheetPr>
  <dimension ref="A1:IV228"/>
  <sheetViews>
    <sheetView showRuler="0" zoomScale="80" zoomScaleNormal="80" zoomScaleSheetLayoutView="90" workbookViewId="0">
      <selection activeCell="E17" sqref="E17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44985</v>
      </c>
      <c r="C3" s="7" t="s">
        <v>2</v>
      </c>
      <c r="D3" s="2">
        <v>30</v>
      </c>
      <c r="E3" s="2" t="s">
        <v>3</v>
      </c>
      <c r="F3" s="8">
        <v>44958</v>
      </c>
      <c r="G3" s="2"/>
    </row>
    <row r="4" spans="1:13" ht="15.75" customHeight="1" x14ac:dyDescent="0.45">
      <c r="A4" s="2" t="s">
        <v>4</v>
      </c>
      <c r="B4" s="6">
        <v>45000</v>
      </c>
      <c r="C4" s="7" t="s">
        <v>5</v>
      </c>
      <c r="D4" s="9">
        <v>28</v>
      </c>
      <c r="E4" s="2" t="s">
        <v>6</v>
      </c>
      <c r="F4" s="8">
        <v>44985</v>
      </c>
      <c r="G4" s="2"/>
    </row>
    <row r="5" spans="1:13" ht="17.25" customHeight="1" x14ac:dyDescent="0.45">
      <c r="C5" s="5"/>
      <c r="E5" s="2" t="s">
        <v>7</v>
      </c>
      <c r="F5" s="8">
        <v>44972</v>
      </c>
      <c r="G5" s="2"/>
    </row>
    <row r="6" spans="1:13" ht="15.75" customHeight="1" x14ac:dyDescent="0.45">
      <c r="C6" s="5"/>
      <c r="E6" s="2" t="s">
        <v>8</v>
      </c>
      <c r="F6" s="8">
        <v>45000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1477843167.03</v>
      </c>
      <c r="D10" s="18">
        <v>1260550398.1700001</v>
      </c>
      <c r="E10" s="19">
        <v>1221314201.4000001</v>
      </c>
      <c r="F10" s="20">
        <v>0.93792197090524687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175694119.15000001</v>
      </c>
      <c r="D11" s="18">
        <v>139096256.16999999</v>
      </c>
      <c r="E11" s="19">
        <v>132714900.34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v>1302149047.8799999</v>
      </c>
      <c r="D12" s="18">
        <v>1121454142</v>
      </c>
      <c r="E12" s="19">
        <v>1088599301.0600002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v>1302149047.8800001</v>
      </c>
      <c r="D13" s="18">
        <v>1121454141.9999998</v>
      </c>
      <c r="E13" s="19">
        <v>1088599301.0600002</v>
      </c>
      <c r="F13" s="20">
        <v>0.83600207121629011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3.6880000000000003E-2</v>
      </c>
      <c r="C14" s="23">
        <v>270000000</v>
      </c>
      <c r="D14" s="18">
        <v>89305094.119999796</v>
      </c>
      <c r="E14" s="19">
        <v>56450253.180000216</v>
      </c>
      <c r="F14" s="20">
        <v>0.20907501177777857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4.4999999999999998E-2</v>
      </c>
      <c r="C15" s="23">
        <v>443300000</v>
      </c>
      <c r="D15" s="18">
        <v>443300000</v>
      </c>
      <c r="E15" s="19">
        <v>443300000</v>
      </c>
      <c r="F15" s="20">
        <v>1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4.4600000000000001E-2</v>
      </c>
      <c r="C17" s="23">
        <v>443300000</v>
      </c>
      <c r="D17" s="18">
        <v>443300000</v>
      </c>
      <c r="E17" s="19">
        <v>443300000</v>
      </c>
      <c r="F17" s="20"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4.4499999999999998E-2</v>
      </c>
      <c r="C18" s="23">
        <v>93400000</v>
      </c>
      <c r="D18" s="18">
        <v>93400000</v>
      </c>
      <c r="E18" s="19">
        <v>93400000</v>
      </c>
      <c r="F18" s="20"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52149047.880000003</v>
      </c>
      <c r="D19" s="18">
        <v>52149047.880000003</v>
      </c>
      <c r="E19" s="19">
        <v>52149047.880000003</v>
      </c>
      <c r="F19" s="20"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32854840.93999958</v>
      </c>
      <c r="C23" s="18">
        <v>256166.7</v>
      </c>
      <c r="D23" s="34">
        <v>121.68459607407252</v>
      </c>
      <c r="E23" s="35">
        <v>0.94876555555555564</v>
      </c>
      <c r="F23" s="31"/>
    </row>
    <row r="24" spans="1:13" x14ac:dyDescent="0.35">
      <c r="A24" s="26" t="s">
        <v>19</v>
      </c>
      <c r="B24" s="18">
        <v>0</v>
      </c>
      <c r="C24" s="18">
        <v>1662375</v>
      </c>
      <c r="D24" s="34">
        <v>0</v>
      </c>
      <c r="E24" s="35">
        <v>3.75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v>0</v>
      </c>
      <c r="E25" s="35">
        <v>0</v>
      </c>
      <c r="F25" s="31"/>
    </row>
    <row r="26" spans="1:13" x14ac:dyDescent="0.35">
      <c r="A26" s="26" t="s">
        <v>21</v>
      </c>
      <c r="B26" s="18">
        <v>0</v>
      </c>
      <c r="C26" s="18">
        <v>1647598.33</v>
      </c>
      <c r="D26" s="34">
        <v>0</v>
      </c>
      <c r="E26" s="35">
        <v>3.7166666591473043</v>
      </c>
      <c r="F26" s="31"/>
    </row>
    <row r="27" spans="1:13" x14ac:dyDescent="0.35">
      <c r="A27" s="26" t="s">
        <v>22</v>
      </c>
      <c r="B27" s="18">
        <v>0</v>
      </c>
      <c r="C27" s="18">
        <v>346358.33</v>
      </c>
      <c r="D27" s="34">
        <v>0</v>
      </c>
      <c r="E27" s="35">
        <v>3.7083332976445398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v>0</v>
      </c>
      <c r="E28" s="35">
        <v>0</v>
      </c>
      <c r="F28" s="31"/>
    </row>
    <row r="29" spans="1:13" ht="18" thickBot="1" x14ac:dyDescent="0.4">
      <c r="A29" s="2" t="s">
        <v>28</v>
      </c>
      <c r="B29" s="36">
        <v>32854840.93999958</v>
      </c>
      <c r="C29" s="36">
        <v>3912498.3600000003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2456750.1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v>2456750.1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39065531.390000001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v>39065531.390000001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131516.6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v>41653798.090000004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60497</v>
      </c>
      <c r="E51" s="48">
        <v>1121454142</v>
      </c>
      <c r="F51" s="43"/>
      <c r="G51" s="44"/>
    </row>
    <row r="52" spans="1:7" x14ac:dyDescent="0.35">
      <c r="A52" s="26" t="s">
        <v>44</v>
      </c>
      <c r="D52" s="10"/>
      <c r="E52" s="45">
        <v>32854840.939999819</v>
      </c>
      <c r="F52" s="43"/>
      <c r="G52" s="44"/>
    </row>
    <row r="53" spans="1:7" x14ac:dyDescent="0.35">
      <c r="A53" s="26"/>
      <c r="D53" s="55">
        <v>59028</v>
      </c>
      <c r="E53" s="56">
        <v>1088599301.0600002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v>41653798.090000004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v>41653798.090000004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1050458.67</v>
      </c>
      <c r="F64" s="43"/>
      <c r="G64" s="44"/>
    </row>
    <row r="65" spans="1:7" x14ac:dyDescent="0.35">
      <c r="A65" s="41" t="s">
        <v>51</v>
      </c>
      <c r="E65" s="57">
        <v>1050458.67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256166.7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256166.7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1662375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1662375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1647598.33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1647598.33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346358.33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346358.33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v>3912498.3600000003</v>
      </c>
      <c r="F110" s="43"/>
      <c r="G110" s="44"/>
    </row>
    <row r="111" spans="1:7" x14ac:dyDescent="0.35">
      <c r="A111" s="58" t="s">
        <v>86</v>
      </c>
      <c r="E111" s="12">
        <v>3912498.3600000003</v>
      </c>
      <c r="F111" s="43"/>
      <c r="G111" s="44"/>
    </row>
    <row r="112" spans="1:7" x14ac:dyDescent="0.35">
      <c r="A112" s="58" t="s">
        <v>87</v>
      </c>
      <c r="E112" s="12">
        <v>0</v>
      </c>
      <c r="F112" s="43"/>
      <c r="G112" s="44"/>
    </row>
    <row r="113" spans="1:7" x14ac:dyDescent="0.35">
      <c r="A113" s="58" t="s">
        <v>88</v>
      </c>
      <c r="E113" s="12"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36690841.06485834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32854840.93999958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32854840.93999958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3836000.1248587593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v>3836000.1248587593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3255372.62</v>
      </c>
      <c r="F143" s="43"/>
      <c r="G143" s="44"/>
    </row>
    <row r="144" spans="1:7" x14ac:dyDescent="0.35">
      <c r="A144" s="26" t="s">
        <v>107</v>
      </c>
      <c r="E144" s="12">
        <v>3255372.62</v>
      </c>
      <c r="G144" s="44"/>
    </row>
    <row r="145" spans="1:256" x14ac:dyDescent="0.35">
      <c r="A145" s="26" t="s">
        <v>108</v>
      </c>
      <c r="E145" s="57">
        <v>3255372.62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3255372.62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v>3255372.62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2.43112529E-2</v>
      </c>
      <c r="F153" s="43"/>
      <c r="G153" s="44"/>
    </row>
    <row r="154" spans="1:256" x14ac:dyDescent="0.35">
      <c r="A154" s="26" t="s">
        <v>114</v>
      </c>
      <c r="E154" s="60">
        <v>50.391970000000001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170665.38</v>
      </c>
      <c r="E157" s="2">
        <v>7</v>
      </c>
      <c r="F157" s="65"/>
      <c r="G157" s="44"/>
    </row>
    <row r="158" spans="1:256" x14ac:dyDescent="0.35">
      <c r="A158" s="26" t="s">
        <v>116</v>
      </c>
      <c r="D158" s="61">
        <v>131516.6</v>
      </c>
      <c r="F158" s="43"/>
      <c r="G158" s="44"/>
    </row>
    <row r="159" spans="1:256" x14ac:dyDescent="0.35">
      <c r="A159" s="2" t="s">
        <v>117</v>
      </c>
      <c r="D159" s="22">
        <v>39148.78</v>
      </c>
    </row>
    <row r="160" spans="1:256" x14ac:dyDescent="0.35">
      <c r="A160" s="26" t="s">
        <v>118</v>
      </c>
      <c r="D160" s="12">
        <v>1260550398.1700001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1.9459515E-3</v>
      </c>
      <c r="F162" s="65"/>
      <c r="G162" s="44"/>
    </row>
    <row r="163" spans="1:7" x14ac:dyDescent="0.35">
      <c r="A163" s="26" t="s">
        <v>120</v>
      </c>
      <c r="D163" s="66">
        <v>3.6500346000000001E-3</v>
      </c>
      <c r="F163" s="65"/>
      <c r="G163" s="44"/>
    </row>
    <row r="164" spans="1:7" x14ac:dyDescent="0.35">
      <c r="A164" s="26" t="s">
        <v>121</v>
      </c>
      <c r="D164" s="66">
        <v>-3.3313530000000002E-4</v>
      </c>
      <c r="F164" s="65"/>
      <c r="G164" s="44"/>
    </row>
    <row r="165" spans="1:7" x14ac:dyDescent="0.35">
      <c r="A165" s="26" t="s">
        <v>122</v>
      </c>
      <c r="D165" s="66">
        <v>3.7268272707065845E-4</v>
      </c>
      <c r="F165" s="43"/>
      <c r="G165" s="44"/>
    </row>
    <row r="166" spans="1:7" x14ac:dyDescent="0.35">
      <c r="A166" s="26" t="s">
        <v>123</v>
      </c>
      <c r="D166" s="64">
        <v>1.4088833817676647E-3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875728.99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2195496.4500000002</v>
      </c>
      <c r="E171" s="68">
        <v>90</v>
      </c>
      <c r="F171" s="66">
        <v>1.7976507990190313E-3</v>
      </c>
      <c r="G171" s="44"/>
    </row>
    <row r="172" spans="1:7" x14ac:dyDescent="0.35">
      <c r="A172" s="41" t="s">
        <v>128</v>
      </c>
      <c r="D172" s="57">
        <v>282980.8</v>
      </c>
      <c r="E172" s="68">
        <v>12</v>
      </c>
      <c r="F172" s="66">
        <v>2.3170188283704336E-4</v>
      </c>
      <c r="G172" s="44"/>
    </row>
    <row r="173" spans="1:7" x14ac:dyDescent="0.35">
      <c r="A173" s="41" t="s">
        <v>129</v>
      </c>
      <c r="D173" s="19">
        <v>76366.92</v>
      </c>
      <c r="E173" s="69">
        <v>6</v>
      </c>
      <c r="F173" s="66">
        <v>6.2528479495661406E-5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v>2554844.17</v>
      </c>
      <c r="E175" s="68">
        <v>108</v>
      </c>
      <c r="F175" s="74">
        <v>2.0918811613517361E-3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4.518786E-4</v>
      </c>
      <c r="E178" s="66">
        <v>3.9897860000000002E-4</v>
      </c>
      <c r="F178" s="65"/>
      <c r="G178" s="44"/>
    </row>
    <row r="179" spans="1:7" x14ac:dyDescent="0.35">
      <c r="A179" s="26" t="s">
        <v>134</v>
      </c>
      <c r="D179" s="66">
        <v>1.965565E-4</v>
      </c>
      <c r="E179" s="66">
        <v>2.1051269999999999E-4</v>
      </c>
      <c r="F179" s="65"/>
      <c r="G179" s="44"/>
    </row>
    <row r="180" spans="1:7" x14ac:dyDescent="0.35">
      <c r="A180" s="26" t="s">
        <v>135</v>
      </c>
      <c r="D180" s="66">
        <v>3.1718430000000003E-4</v>
      </c>
      <c r="E180" s="66">
        <v>3.3059490000000001E-4</v>
      </c>
      <c r="F180" s="65"/>
      <c r="G180" s="44"/>
    </row>
    <row r="181" spans="1:7" x14ac:dyDescent="0.35">
      <c r="A181" s="26" t="s">
        <v>136</v>
      </c>
      <c r="D181" s="66">
        <v>2.9423036233270473E-4</v>
      </c>
      <c r="E181" s="66">
        <v>3.0494002846106935E-4</v>
      </c>
      <c r="F181" s="43"/>
      <c r="G181" s="44"/>
    </row>
    <row r="182" spans="1:7" x14ac:dyDescent="0.35">
      <c r="A182" s="26" t="s">
        <v>137</v>
      </c>
      <c r="D182" s="66">
        <v>3.1496244058317618E-4</v>
      </c>
      <c r="E182" s="66">
        <v>3.1125655711526732E-4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359347.72</v>
      </c>
      <c r="F184" s="43"/>
      <c r="G184" s="44"/>
    </row>
    <row r="185" spans="1:7" x14ac:dyDescent="0.35">
      <c r="A185" s="2" t="s">
        <v>139</v>
      </c>
      <c r="D185" s="63">
        <v>2.9423036233270473E-4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">
        <v>155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2286312.2999999998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85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22-B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79C11-64F0-4906-92C9-903B8BBB27F1}">
  <sheetPr codeName="Sheet7">
    <pageSetUpPr fitToPage="1"/>
  </sheetPr>
  <dimension ref="A1:IV228"/>
  <sheetViews>
    <sheetView showRuler="0" zoomScale="80" zoomScaleNormal="80" zoomScaleSheetLayoutView="90" workbookViewId="0">
      <selection activeCell="D168" sqref="D168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44957</v>
      </c>
      <c r="C3" s="7" t="s">
        <v>2</v>
      </c>
      <c r="D3" s="2">
        <v>30</v>
      </c>
      <c r="E3" s="2" t="s">
        <v>3</v>
      </c>
      <c r="F3" s="8">
        <v>44927</v>
      </c>
      <c r="G3" s="2"/>
    </row>
    <row r="4" spans="1:13" ht="15.75" customHeight="1" x14ac:dyDescent="0.45">
      <c r="A4" s="2" t="s">
        <v>4</v>
      </c>
      <c r="B4" s="6">
        <v>44972</v>
      </c>
      <c r="C4" s="7" t="s">
        <v>5</v>
      </c>
      <c r="D4" s="9">
        <v>29</v>
      </c>
      <c r="E4" s="2" t="s">
        <v>6</v>
      </c>
      <c r="F4" s="8">
        <v>44957</v>
      </c>
      <c r="G4" s="2"/>
    </row>
    <row r="5" spans="1:13" ht="17.25" customHeight="1" x14ac:dyDescent="0.45">
      <c r="C5" s="5"/>
      <c r="E5" s="2" t="s">
        <v>7</v>
      </c>
      <c r="F5" s="8">
        <v>44943</v>
      </c>
      <c r="G5" s="2"/>
    </row>
    <row r="6" spans="1:13" ht="15.75" customHeight="1" x14ac:dyDescent="0.45">
      <c r="C6" s="5"/>
      <c r="E6" s="2" t="s">
        <v>8</v>
      </c>
      <c r="F6" s="8">
        <v>44972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1477843167.03</v>
      </c>
      <c r="D10" s="18">
        <v>1302197709.8199999</v>
      </c>
      <c r="E10" s="19">
        <v>1260550398.1700001</v>
      </c>
      <c r="F10" s="20">
        <v>0.9680538493057107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175694119.15000001</v>
      </c>
      <c r="D11" s="18">
        <v>145967776.97999999</v>
      </c>
      <c r="E11" s="19">
        <v>139096256.16999999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v>1302149047.8799999</v>
      </c>
      <c r="D12" s="18">
        <v>1156229932.8399999</v>
      </c>
      <c r="E12" s="19">
        <v>1121454142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v>1302149047.8800001</v>
      </c>
      <c r="D13" s="18">
        <v>1156229932.8400002</v>
      </c>
      <c r="E13" s="19">
        <v>1121454142</v>
      </c>
      <c r="F13" s="20">
        <v>0.86123331566829042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3.6880000000000003E-2</v>
      </c>
      <c r="C14" s="23">
        <v>270000000</v>
      </c>
      <c r="D14" s="18">
        <v>124080884.95999999</v>
      </c>
      <c r="E14" s="19">
        <v>89305094.119999841</v>
      </c>
      <c r="F14" s="20">
        <v>0.33075960785185127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4.4999999999999998E-2</v>
      </c>
      <c r="C15" s="23">
        <v>443300000</v>
      </c>
      <c r="D15" s="18">
        <v>443300000</v>
      </c>
      <c r="E15" s="19">
        <v>443300000</v>
      </c>
      <c r="F15" s="20">
        <v>1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4.4600000000000001E-2</v>
      </c>
      <c r="C17" s="23">
        <v>443300000</v>
      </c>
      <c r="D17" s="18">
        <v>443300000</v>
      </c>
      <c r="E17" s="19">
        <v>443300000</v>
      </c>
      <c r="F17" s="20"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4.4499999999999998E-2</v>
      </c>
      <c r="C18" s="23">
        <v>93400000</v>
      </c>
      <c r="D18" s="18">
        <v>93400000</v>
      </c>
      <c r="E18" s="19">
        <v>93400000</v>
      </c>
      <c r="F18" s="20"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52149047.880000003</v>
      </c>
      <c r="D19" s="18">
        <v>52149047.880000003</v>
      </c>
      <c r="E19" s="19">
        <v>52149047.880000003</v>
      </c>
      <c r="F19" s="20"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34775790.840000153</v>
      </c>
      <c r="C23" s="18">
        <v>368630.52</v>
      </c>
      <c r="D23" s="34">
        <v>128.79922533333391</v>
      </c>
      <c r="E23" s="35">
        <v>1.3652982222222223</v>
      </c>
      <c r="F23" s="31"/>
    </row>
    <row r="24" spans="1:13" x14ac:dyDescent="0.35">
      <c r="A24" s="26" t="s">
        <v>19</v>
      </c>
      <c r="B24" s="18">
        <v>0</v>
      </c>
      <c r="C24" s="18">
        <v>1662375</v>
      </c>
      <c r="D24" s="34">
        <v>0</v>
      </c>
      <c r="E24" s="35">
        <v>3.75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v>0</v>
      </c>
      <c r="E25" s="35">
        <v>0</v>
      </c>
      <c r="F25" s="31"/>
    </row>
    <row r="26" spans="1:13" x14ac:dyDescent="0.35">
      <c r="A26" s="26" t="s">
        <v>21</v>
      </c>
      <c r="B26" s="18">
        <v>0</v>
      </c>
      <c r="C26" s="18">
        <v>1647598.33</v>
      </c>
      <c r="D26" s="34">
        <v>0</v>
      </c>
      <c r="E26" s="35">
        <v>3.7166666591473043</v>
      </c>
      <c r="F26" s="31"/>
    </row>
    <row r="27" spans="1:13" x14ac:dyDescent="0.35">
      <c r="A27" s="26" t="s">
        <v>22</v>
      </c>
      <c r="B27" s="18">
        <v>0</v>
      </c>
      <c r="C27" s="18">
        <v>346358.33</v>
      </c>
      <c r="D27" s="34">
        <v>0</v>
      </c>
      <c r="E27" s="35">
        <v>3.7083332976445398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v>0</v>
      </c>
      <c r="E28" s="35">
        <v>0</v>
      </c>
      <c r="F28" s="31"/>
    </row>
    <row r="29" spans="1:13" ht="18" thickBot="1" x14ac:dyDescent="0.4">
      <c r="A29" s="2" t="s">
        <v>28</v>
      </c>
      <c r="B29" s="36">
        <v>34775790.840000153</v>
      </c>
      <c r="C29" s="36">
        <v>4024962.18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2698659.52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v>2698659.52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41496388.810000002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v>41496388.810000002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187073.51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v>44382121.840000004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61754</v>
      </c>
      <c r="E51" s="48">
        <v>1156229932.8399999</v>
      </c>
      <c r="F51" s="43"/>
      <c r="G51" s="44"/>
    </row>
    <row r="52" spans="1:7" x14ac:dyDescent="0.35">
      <c r="A52" s="26" t="s">
        <v>44</v>
      </c>
      <c r="D52" s="10"/>
      <c r="E52" s="45">
        <v>34775790.839999914</v>
      </c>
      <c r="F52" s="43"/>
      <c r="G52" s="44"/>
    </row>
    <row r="53" spans="1:7" x14ac:dyDescent="0.35">
      <c r="A53" s="26"/>
      <c r="D53" s="55">
        <v>60497</v>
      </c>
      <c r="E53" s="56">
        <v>1121454142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v>44382121.840000004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v>44382121.840000004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1085164.76</v>
      </c>
      <c r="F64" s="43"/>
      <c r="G64" s="44"/>
    </row>
    <row r="65" spans="1:7" x14ac:dyDescent="0.35">
      <c r="A65" s="41" t="s">
        <v>51</v>
      </c>
      <c r="E65" s="57">
        <v>1085164.76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368630.52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368630.52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1662375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1662375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1647598.33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1647598.33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346358.33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346358.33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v>4024962.18</v>
      </c>
      <c r="F110" s="43"/>
      <c r="G110" s="44"/>
    </row>
    <row r="111" spans="1:7" x14ac:dyDescent="0.35">
      <c r="A111" s="58" t="s">
        <v>86</v>
      </c>
      <c r="E111" s="12">
        <v>4024962.18</v>
      </c>
      <c r="F111" s="43"/>
      <c r="G111" s="44"/>
    </row>
    <row r="112" spans="1:7" x14ac:dyDescent="0.35">
      <c r="A112" s="58" t="s">
        <v>87</v>
      </c>
      <c r="E112" s="12">
        <v>0</v>
      </c>
      <c r="F112" s="43"/>
      <c r="G112" s="44"/>
    </row>
    <row r="113" spans="1:7" x14ac:dyDescent="0.35">
      <c r="A113" s="58" t="s">
        <v>88</v>
      </c>
      <c r="E113" s="12"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39271994.901816666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34775790.840000153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34775790.840000153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4496204.0618165135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v>4496204.0618165135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3255372.62</v>
      </c>
      <c r="F143" s="43"/>
      <c r="G143" s="44"/>
    </row>
    <row r="144" spans="1:7" x14ac:dyDescent="0.35">
      <c r="A144" s="26" t="s">
        <v>107</v>
      </c>
      <c r="E144" s="12">
        <v>3255372.62</v>
      </c>
      <c r="G144" s="44"/>
    </row>
    <row r="145" spans="1:256" x14ac:dyDescent="0.35">
      <c r="A145" s="26" t="s">
        <v>108</v>
      </c>
      <c r="E145" s="57">
        <v>3255372.62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3255372.62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v>3255372.62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2.4234535799999998E-2</v>
      </c>
      <c r="F153" s="43"/>
      <c r="G153" s="44"/>
    </row>
    <row r="154" spans="1:256" x14ac:dyDescent="0.35">
      <c r="A154" s="26" t="s">
        <v>114</v>
      </c>
      <c r="E154" s="60">
        <v>51.196246000000002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150922.84</v>
      </c>
      <c r="E157" s="2">
        <v>7</v>
      </c>
      <c r="F157" s="65"/>
      <c r="G157" s="44"/>
    </row>
    <row r="158" spans="1:256" x14ac:dyDescent="0.35">
      <c r="A158" s="26" t="s">
        <v>116</v>
      </c>
      <c r="D158" s="61">
        <v>187073.51</v>
      </c>
      <c r="F158" s="43"/>
      <c r="G158" s="44"/>
    </row>
    <row r="159" spans="1:256" x14ac:dyDescent="0.35">
      <c r="A159" s="2" t="s">
        <v>117</v>
      </c>
      <c r="D159" s="22">
        <v>-36150.670000000013</v>
      </c>
    </row>
    <row r="160" spans="1:256" x14ac:dyDescent="0.35">
      <c r="A160" s="26" t="s">
        <v>118</v>
      </c>
      <c r="D160" s="12">
        <v>1302197709.8199999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9.6014440000000004E-4</v>
      </c>
      <c r="F162" s="65"/>
      <c r="G162" s="44"/>
    </row>
    <row r="163" spans="1:7" x14ac:dyDescent="0.35">
      <c r="A163" s="26" t="s">
        <v>120</v>
      </c>
      <c r="D163" s="66">
        <v>1.9459515E-3</v>
      </c>
      <c r="F163" s="65"/>
      <c r="G163" s="44"/>
    </row>
    <row r="164" spans="1:7" x14ac:dyDescent="0.35">
      <c r="A164" s="26" t="s">
        <v>121</v>
      </c>
      <c r="D164" s="66">
        <v>3.6500346000000001E-3</v>
      </c>
      <c r="F164" s="65"/>
      <c r="G164" s="44"/>
    </row>
    <row r="165" spans="1:7" x14ac:dyDescent="0.35">
      <c r="A165" s="26" t="s">
        <v>122</v>
      </c>
      <c r="D165" s="66">
        <v>-3.3313531173385686E-4</v>
      </c>
      <c r="F165" s="43"/>
      <c r="G165" s="44"/>
    </row>
    <row r="166" spans="1:7" x14ac:dyDescent="0.35">
      <c r="A166" s="26" t="s">
        <v>123</v>
      </c>
      <c r="D166" s="64">
        <v>1.5557487970665358E-3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836580.21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1731625.41</v>
      </c>
      <c r="E171" s="68">
        <v>76</v>
      </c>
      <c r="F171" s="66">
        <v>1.3737058133604825E-3</v>
      </c>
      <c r="G171" s="44"/>
    </row>
    <row r="172" spans="1:7" x14ac:dyDescent="0.35">
      <c r="A172" s="41" t="s">
        <v>128</v>
      </c>
      <c r="D172" s="57">
        <v>397752.64</v>
      </c>
      <c r="E172" s="68">
        <v>19</v>
      </c>
      <c r="F172" s="66">
        <v>3.1553886348172679E-4</v>
      </c>
      <c r="G172" s="44"/>
    </row>
    <row r="173" spans="1:7" x14ac:dyDescent="0.35">
      <c r="A173" s="41" t="s">
        <v>129</v>
      </c>
      <c r="D173" s="19">
        <v>2074.1799999999998</v>
      </c>
      <c r="E173" s="69">
        <v>1</v>
      </c>
      <c r="F173" s="66">
        <v>1.6454558286691145E-6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v>2131452.23</v>
      </c>
      <c r="E175" s="68">
        <v>96</v>
      </c>
      <c r="F175" s="74">
        <v>1.6908901326708784E-3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3.7215989999999998E-4</v>
      </c>
      <c r="E178" s="66">
        <v>3.1540769999999999E-4</v>
      </c>
      <c r="F178" s="65"/>
      <c r="G178" s="44"/>
    </row>
    <row r="179" spans="1:7" x14ac:dyDescent="0.35">
      <c r="A179" s="26" t="s">
        <v>134</v>
      </c>
      <c r="D179" s="66">
        <v>4.518786E-4</v>
      </c>
      <c r="E179" s="66">
        <v>3.9897860000000002E-4</v>
      </c>
      <c r="F179" s="65"/>
      <c r="G179" s="44"/>
    </row>
    <row r="180" spans="1:7" x14ac:dyDescent="0.35">
      <c r="A180" s="26" t="s">
        <v>135</v>
      </c>
      <c r="D180" s="66">
        <v>1.965565E-4</v>
      </c>
      <c r="E180" s="66">
        <v>2.1051269999999999E-4</v>
      </c>
      <c r="F180" s="65"/>
      <c r="G180" s="44"/>
    </row>
    <row r="181" spans="1:7" x14ac:dyDescent="0.35">
      <c r="A181" s="26" t="s">
        <v>136</v>
      </c>
      <c r="D181" s="66">
        <v>3.1718431931039592E-4</v>
      </c>
      <c r="E181" s="66">
        <v>3.3059490553250572E-4</v>
      </c>
      <c r="F181" s="43"/>
      <c r="G181" s="44"/>
    </row>
    <row r="182" spans="1:7" x14ac:dyDescent="0.35">
      <c r="A182" s="26" t="s">
        <v>137</v>
      </c>
      <c r="D182" s="66">
        <v>3.3444482982759898E-4</v>
      </c>
      <c r="E182" s="66">
        <v>3.1387347638312641E-4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430865.33</v>
      </c>
      <c r="F184" s="43"/>
      <c r="G184" s="44"/>
    </row>
    <row r="185" spans="1:7" x14ac:dyDescent="0.35">
      <c r="A185" s="2" t="s">
        <v>139</v>
      </c>
      <c r="D185" s="63">
        <v>3.418073014974311E-4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">
        <v>155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2575758.66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88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22-B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87716-A14C-4ECA-B4E2-0FA8F286F91A}">
  <sheetPr codeName="Sheet9">
    <pageSetUpPr fitToPage="1"/>
  </sheetPr>
  <dimension ref="A1:IV228"/>
  <sheetViews>
    <sheetView showRuler="0" zoomScale="80" zoomScaleNormal="80" zoomScaleSheetLayoutView="90" workbookViewId="0">
      <selection activeCell="A35" sqref="A35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45260</v>
      </c>
      <c r="C3" s="7" t="s">
        <v>2</v>
      </c>
      <c r="D3" s="2">
        <v>30</v>
      </c>
      <c r="E3" s="2" t="s">
        <v>3</v>
      </c>
      <c r="F3" s="8">
        <v>45231</v>
      </c>
      <c r="G3" s="2"/>
    </row>
    <row r="4" spans="1:13" ht="15.75" customHeight="1" x14ac:dyDescent="0.45">
      <c r="A4" s="2" t="s">
        <v>4</v>
      </c>
      <c r="B4" s="6">
        <v>45275</v>
      </c>
      <c r="C4" s="7" t="s">
        <v>5</v>
      </c>
      <c r="D4" s="9">
        <v>30</v>
      </c>
      <c r="E4" s="2" t="s">
        <v>6</v>
      </c>
      <c r="F4" s="8">
        <v>45260</v>
      </c>
      <c r="G4" s="2"/>
    </row>
    <row r="5" spans="1:13" ht="17.25" customHeight="1" x14ac:dyDescent="0.45">
      <c r="C5" s="5"/>
      <c r="E5" s="2" t="s">
        <v>7</v>
      </c>
      <c r="F5" s="8">
        <v>45245</v>
      </c>
      <c r="G5" s="2"/>
    </row>
    <row r="6" spans="1:13" ht="15.75" customHeight="1" x14ac:dyDescent="0.45">
      <c r="C6" s="5"/>
      <c r="E6" s="2" t="s">
        <v>8</v>
      </c>
      <c r="F6" s="8">
        <v>45275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1477843167.03</v>
      </c>
      <c r="D10" s="18">
        <v>918054338.74000001</v>
      </c>
      <c r="E10" s="19">
        <v>885617892.39999998</v>
      </c>
      <c r="F10" s="20">
        <f>IF(C12&lt;=0,0,E10/C12)</f>
        <v>0.68012021653116816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175694119.15000001</v>
      </c>
      <c r="D11" s="18">
        <v>86661212.590000004</v>
      </c>
      <c r="E11" s="19">
        <v>82064186.5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1302149047.8799999</v>
      </c>
      <c r="D12" s="18">
        <v>831393126.14999998</v>
      </c>
      <c r="E12" s="19">
        <v>803553705.89999998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1302149047.8800001</v>
      </c>
      <c r="D13" s="18">
        <f>SUM(D14:D19)</f>
        <v>831393126.14999998</v>
      </c>
      <c r="E13" s="19">
        <f>SUM(E14:E19)</f>
        <v>803553705.89999998</v>
      </c>
      <c r="F13" s="20">
        <f>IF(C13&lt;=0,0,E13/C13)</f>
        <v>0.61709810194788983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3.6880000000000003E-2</v>
      </c>
      <c r="C14" s="23">
        <v>270000000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4.4999999999999998E-2</v>
      </c>
      <c r="C15" s="23">
        <v>443300000</v>
      </c>
      <c r="D15" s="18">
        <v>242544078.27000001</v>
      </c>
      <c r="E15" s="19">
        <v>214704658.02000001</v>
      </c>
      <c r="F15" s="20">
        <f t="shared" si="0"/>
        <v>0.48433263708549518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4.4600000000000001E-2</v>
      </c>
      <c r="C17" s="23">
        <v>443300000</v>
      </c>
      <c r="D17" s="18">
        <v>443300000</v>
      </c>
      <c r="E17" s="19">
        <v>443300000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4.4499999999999998E-2</v>
      </c>
      <c r="C18" s="23">
        <v>93400000</v>
      </c>
      <c r="D18" s="18">
        <v>93400000</v>
      </c>
      <c r="E18" s="19">
        <v>93400000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52149047.880000003</v>
      </c>
      <c r="D19" s="18">
        <v>52149047.880000003</v>
      </c>
      <c r="E19" s="19">
        <v>52149047.880000003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27839420.25</v>
      </c>
      <c r="C24" s="18">
        <v>909540.29</v>
      </c>
      <c r="D24" s="34">
        <f t="shared" ref="D24:D28" si="1">IF(C15&lt;=0,0,B24/(C15/1000))</f>
        <v>62.800406609519513</v>
      </c>
      <c r="E24" s="35">
        <f t="shared" ref="E24:E28" si="2">IF(C15&lt;=0,0,C24/(C15/1000))</f>
        <v>2.0517489059327771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1647598.33</v>
      </c>
      <c r="D26" s="34">
        <f t="shared" si="1"/>
        <v>0</v>
      </c>
      <c r="E26" s="35">
        <f t="shared" si="2"/>
        <v>3.7166666591473043</v>
      </c>
      <c r="F26" s="31"/>
    </row>
    <row r="27" spans="1:13" x14ac:dyDescent="0.35">
      <c r="A27" s="26" t="s">
        <v>22</v>
      </c>
      <c r="B27" s="18">
        <v>0</v>
      </c>
      <c r="C27" s="18">
        <v>346358.33</v>
      </c>
      <c r="D27" s="34">
        <f t="shared" si="1"/>
        <v>0</v>
      </c>
      <c r="E27" s="35">
        <f t="shared" si="2"/>
        <v>3.7083332976445398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27839420.25</v>
      </c>
      <c r="C29" s="36">
        <f>SUM(C23:C28)</f>
        <v>2903496.95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1891204.66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1891204.66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32056211.800000001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32056211.800000001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162808.51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34110224.969999999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51086</v>
      </c>
      <c r="E51" s="48">
        <v>831393126.14999998</v>
      </c>
      <c r="F51" s="43"/>
      <c r="G51" s="44"/>
    </row>
    <row r="52" spans="1:7" x14ac:dyDescent="0.35">
      <c r="A52" s="26" t="s">
        <v>44</v>
      </c>
      <c r="D52" s="10"/>
      <c r="E52" s="45">
        <f>D12-E12</f>
        <v>27839420.25</v>
      </c>
      <c r="F52" s="43"/>
      <c r="G52" s="44"/>
    </row>
    <row r="53" spans="1:7" x14ac:dyDescent="0.35">
      <c r="A53" s="26"/>
      <c r="D53" s="55">
        <v>50456</v>
      </c>
      <c r="E53" s="56">
        <f>E51-E52</f>
        <v>803553705.89999998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34110224.969999999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34110224.969999999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765045.28</v>
      </c>
      <c r="F64" s="43"/>
      <c r="G64" s="44"/>
    </row>
    <row r="65" spans="1:7" x14ac:dyDescent="0.35">
      <c r="A65" s="41" t="s">
        <v>51</v>
      </c>
      <c r="E65" s="57">
        <v>765045.28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909540.29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909540.29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1647598.33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1647598.33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346358.33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346358.33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2903496.95</v>
      </c>
      <c r="F110" s="43"/>
      <c r="G110" s="44"/>
    </row>
    <row r="111" spans="1:7" x14ac:dyDescent="0.35">
      <c r="A111" s="58" t="s">
        <v>86</v>
      </c>
      <c r="E111" s="12">
        <f>E74+E82+E90+E98+E106</f>
        <v>2903496.95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30441682.737716667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27839420.25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27839420.25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2602262.4877166674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2602262.4877166674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3255372.62</v>
      </c>
      <c r="F143" s="43"/>
      <c r="G143" s="44"/>
    </row>
    <row r="144" spans="1:7" x14ac:dyDescent="0.35">
      <c r="A144" s="26" t="s">
        <v>107</v>
      </c>
      <c r="E144" s="12">
        <v>3255372.62</v>
      </c>
      <c r="G144" s="44"/>
    </row>
    <row r="145" spans="1:256" x14ac:dyDescent="0.35">
      <c r="A145" s="26" t="s">
        <v>108</v>
      </c>
      <c r="E145" s="57">
        <v>3255372.62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3255372.62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3255372.62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2.4922737600000001E-2</v>
      </c>
      <c r="F153" s="43"/>
      <c r="G153" s="44"/>
    </row>
    <row r="154" spans="1:256" x14ac:dyDescent="0.35">
      <c r="A154" s="26" t="s">
        <v>114</v>
      </c>
      <c r="E154" s="60">
        <v>42.678313000000003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380234.54</v>
      </c>
      <c r="E157" s="2">
        <v>18</v>
      </c>
      <c r="F157" s="65"/>
      <c r="G157" s="44"/>
    </row>
    <row r="158" spans="1:256" x14ac:dyDescent="0.35">
      <c r="A158" s="26" t="s">
        <v>116</v>
      </c>
      <c r="D158" s="61">
        <v>162808.51</v>
      </c>
      <c r="F158" s="43"/>
      <c r="G158" s="44"/>
    </row>
    <row r="159" spans="1:256" x14ac:dyDescent="0.35">
      <c r="A159" s="2" t="s">
        <v>117</v>
      </c>
      <c r="D159" s="22">
        <f>+D157-D158</f>
        <v>217426.02999999997</v>
      </c>
    </row>
    <row r="160" spans="1:256" x14ac:dyDescent="0.35">
      <c r="A160" s="26" t="s">
        <v>118</v>
      </c>
      <c r="D160" s="12">
        <v>918054338.74000001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2.9868845000000002E-3</v>
      </c>
      <c r="F162" s="65"/>
      <c r="G162" s="44"/>
    </row>
    <row r="163" spans="1:7" x14ac:dyDescent="0.35">
      <c r="A163" s="26" t="s">
        <v>120</v>
      </c>
      <c r="D163" s="66">
        <v>2.3805099000000001E-3</v>
      </c>
      <c r="F163" s="65"/>
      <c r="G163" s="44"/>
    </row>
    <row r="164" spans="1:7" x14ac:dyDescent="0.35">
      <c r="A164" s="26" t="s">
        <v>121</v>
      </c>
      <c r="D164" s="66">
        <v>1.3552588999999999E-3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2.8420021015105948E-3</v>
      </c>
      <c r="F165" s="43"/>
      <c r="G165" s="44"/>
    </row>
    <row r="166" spans="1:7" x14ac:dyDescent="0.35">
      <c r="A166" s="26" t="s">
        <v>123</v>
      </c>
      <c r="D166" s="64">
        <f>AVERAGE(D162:D165)</f>
        <v>2.3911638503776485E-3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2306684.9299999997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3735141.93</v>
      </c>
      <c r="E171" s="68">
        <v>170</v>
      </c>
      <c r="F171" s="66">
        <v>4.2175547287982961E-3</v>
      </c>
      <c r="G171" s="44"/>
    </row>
    <row r="172" spans="1:7" x14ac:dyDescent="0.35">
      <c r="A172" s="41" t="s">
        <v>128</v>
      </c>
      <c r="D172" s="57">
        <v>760337.36</v>
      </c>
      <c r="E172" s="68">
        <v>37</v>
      </c>
      <c r="F172" s="66">
        <v>8.5853884223082572E-4</v>
      </c>
      <c r="G172" s="44"/>
    </row>
    <row r="173" spans="1:7" x14ac:dyDescent="0.35">
      <c r="A173" s="41" t="s">
        <v>129</v>
      </c>
      <c r="D173" s="19">
        <v>420281.28</v>
      </c>
      <c r="E173" s="69">
        <v>16</v>
      </c>
      <c r="F173" s="66">
        <v>4.7456276979798749E-4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4915760.57</v>
      </c>
      <c r="E175" s="68">
        <f>SUM(E171:E174)</f>
        <v>223</v>
      </c>
      <c r="F175" s="74">
        <f>SUM(F171:F174)</f>
        <v>5.5506563408271089E-3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9.051873E-4</v>
      </c>
      <c r="E178" s="66">
        <v>8.1884489999999998E-4</v>
      </c>
      <c r="F178" s="65"/>
      <c r="G178" s="44"/>
    </row>
    <row r="179" spans="1:7" x14ac:dyDescent="0.35">
      <c r="A179" s="26" t="s">
        <v>134</v>
      </c>
      <c r="D179" s="66">
        <v>9.7322730000000001E-4</v>
      </c>
      <c r="E179" s="66">
        <v>7.535358E-4</v>
      </c>
      <c r="F179" s="65"/>
      <c r="G179" s="44"/>
    </row>
    <row r="180" spans="1:7" x14ac:dyDescent="0.35">
      <c r="A180" s="26" t="s">
        <v>135</v>
      </c>
      <c r="D180" s="66">
        <v>1.0628167000000001E-3</v>
      </c>
      <c r="E180" s="66">
        <v>8.8086760000000001E-4</v>
      </c>
      <c r="F180" s="65"/>
      <c r="G180" s="44"/>
    </row>
    <row r="181" spans="1:7" x14ac:dyDescent="0.35">
      <c r="A181" s="26" t="s">
        <v>136</v>
      </c>
      <c r="D181" s="66">
        <v>1.3331016120288134E-3</v>
      </c>
      <c r="E181" s="66">
        <f>IF(D53&lt;=0,0,SUM('Nov23'!E172:E174)/D53)</f>
        <v>1.0504201680672268E-3</v>
      </c>
      <c r="F181" s="43"/>
      <c r="G181" s="44"/>
    </row>
    <row r="182" spans="1:7" x14ac:dyDescent="0.35">
      <c r="A182" s="26" t="s">
        <v>137</v>
      </c>
      <c r="D182" s="66">
        <f>AVERAGE(D178:D181)</f>
        <v>1.0685832280072033E-3</v>
      </c>
      <c r="E182" s="66">
        <f>AVERAGE(E178:E181)</f>
        <v>8.7591711701680676E-4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1242129.3500000001</v>
      </c>
      <c r="F184" s="43"/>
      <c r="G184" s="44"/>
    </row>
    <row r="185" spans="1:7" x14ac:dyDescent="0.35">
      <c r="A185" s="2" t="s">
        <v>139</v>
      </c>
      <c r="D185" s="63">
        <v>1.4025567467182308E-3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2528718.2799999998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111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22-B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A0166-4260-46A9-A3D5-B9A37FA5D7B9}">
  <sheetPr codeName="Sheet8">
    <pageSetUpPr fitToPage="1"/>
  </sheetPr>
  <dimension ref="A1:IV228"/>
  <sheetViews>
    <sheetView showRuler="0" zoomScale="80" zoomScaleNormal="80" zoomScaleSheetLayoutView="90" workbookViewId="0">
      <selection activeCell="C29" sqref="C29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45230</v>
      </c>
      <c r="C3" s="7" t="s">
        <v>2</v>
      </c>
      <c r="D3" s="2">
        <v>30</v>
      </c>
      <c r="E3" s="2" t="s">
        <v>3</v>
      </c>
      <c r="F3" s="8">
        <v>45200</v>
      </c>
      <c r="G3" s="2"/>
    </row>
    <row r="4" spans="1:13" ht="15.75" customHeight="1" x14ac:dyDescent="0.45">
      <c r="A4" s="2" t="s">
        <v>4</v>
      </c>
      <c r="B4" s="6">
        <v>45245</v>
      </c>
      <c r="C4" s="7" t="s">
        <v>5</v>
      </c>
      <c r="D4" s="9">
        <v>30</v>
      </c>
      <c r="E4" s="2" t="s">
        <v>6</v>
      </c>
      <c r="F4" s="8">
        <v>45230</v>
      </c>
      <c r="G4" s="2"/>
    </row>
    <row r="5" spans="1:13" ht="17.25" customHeight="1" x14ac:dyDescent="0.45">
      <c r="C5" s="5"/>
      <c r="E5" s="2" t="s">
        <v>7</v>
      </c>
      <c r="F5" s="8">
        <v>45215</v>
      </c>
      <c r="G5" s="2"/>
    </row>
    <row r="6" spans="1:13" ht="15.75" customHeight="1" x14ac:dyDescent="0.45">
      <c r="C6" s="5"/>
      <c r="E6" s="2" t="s">
        <v>8</v>
      </c>
      <c r="F6" s="8">
        <v>45245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1477843167.03</v>
      </c>
      <c r="D10" s="18">
        <v>952673525.60000002</v>
      </c>
      <c r="E10" s="19">
        <v>918054338.74000001</v>
      </c>
      <c r="F10" s="20">
        <f>IF(C12&lt;=0,0,E10/C12)</f>
        <v>0.70503015014653203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175694119.15000001</v>
      </c>
      <c r="D11" s="18">
        <v>91642194.290000007</v>
      </c>
      <c r="E11" s="19">
        <v>86661212.590000004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1302149047.8799999</v>
      </c>
      <c r="D12" s="18">
        <v>861031331.31000006</v>
      </c>
      <c r="E12" s="19">
        <v>831393126.14999998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1302149047.8800001</v>
      </c>
      <c r="D13" s="18">
        <f>SUM(D14:D19)</f>
        <v>861031331.31000006</v>
      </c>
      <c r="E13" s="19">
        <f>SUM(E14:E19)</f>
        <v>831393126.14999998</v>
      </c>
      <c r="F13" s="20">
        <f>IF(C13&lt;=0,0,E13/C13)</f>
        <v>0.63847769769794993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3.6880000000000003E-2</v>
      </c>
      <c r="C14" s="23">
        <v>270000000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4.4999999999999998E-2</v>
      </c>
      <c r="C15" s="23">
        <v>443300000</v>
      </c>
      <c r="D15" s="18">
        <v>272182283.43000001</v>
      </c>
      <c r="E15" s="19">
        <v>242544078.26999992</v>
      </c>
      <c r="F15" s="20">
        <f t="shared" si="0"/>
        <v>0.54713304369501448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4.4600000000000001E-2</v>
      </c>
      <c r="C17" s="23">
        <v>443300000</v>
      </c>
      <c r="D17" s="18">
        <v>443300000</v>
      </c>
      <c r="E17" s="19">
        <v>443300000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4.4499999999999998E-2</v>
      </c>
      <c r="C18" s="23">
        <v>93400000</v>
      </c>
      <c r="D18" s="18">
        <v>93400000</v>
      </c>
      <c r="E18" s="19">
        <v>93400000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52149047.880000003</v>
      </c>
      <c r="D19" s="18">
        <v>52149047.880000003</v>
      </c>
      <c r="E19" s="19">
        <v>52149047.880000003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29638205.160000086</v>
      </c>
      <c r="C24" s="18">
        <v>1020683.56</v>
      </c>
      <c r="D24" s="34">
        <f t="shared" ref="D24:D28" si="1">IF(C15&lt;=0,0,B24/(C15/1000))</f>
        <v>66.858121272276307</v>
      </c>
      <c r="E24" s="35">
        <f t="shared" ref="E24:E28" si="2">IF(C15&lt;=0,0,C24/(C15/1000))</f>
        <v>2.3024668621700881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1647598.33</v>
      </c>
      <c r="D26" s="34">
        <f t="shared" si="1"/>
        <v>0</v>
      </c>
      <c r="E26" s="35">
        <f t="shared" si="2"/>
        <v>3.7166666591473043</v>
      </c>
      <c r="F26" s="31"/>
    </row>
    <row r="27" spans="1:13" x14ac:dyDescent="0.35">
      <c r="A27" s="26" t="s">
        <v>22</v>
      </c>
      <c r="B27" s="18">
        <v>0</v>
      </c>
      <c r="C27" s="18">
        <v>346358.33</v>
      </c>
      <c r="D27" s="34">
        <f t="shared" si="1"/>
        <v>0</v>
      </c>
      <c r="E27" s="35">
        <f t="shared" si="2"/>
        <v>3.7083332976445398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29638205.160000086</v>
      </c>
      <c r="C29" s="36">
        <f>SUM(C23:C28)</f>
        <v>3014640.22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1984020.55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1984020.55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34260162.270000003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34260162.270000003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251431.32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36495614.140000001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51756</v>
      </c>
      <c r="E51" s="48">
        <v>861031331.31000006</v>
      </c>
      <c r="F51" s="43"/>
      <c r="G51" s="44"/>
    </row>
    <row r="52" spans="1:7" x14ac:dyDescent="0.35">
      <c r="A52" s="26" t="s">
        <v>44</v>
      </c>
      <c r="D52" s="10"/>
      <c r="E52" s="45">
        <f>D12-E12</f>
        <v>29638205.160000086</v>
      </c>
      <c r="F52" s="43"/>
      <c r="G52" s="44"/>
    </row>
    <row r="53" spans="1:7" x14ac:dyDescent="0.35">
      <c r="A53" s="26"/>
      <c r="D53" s="55">
        <v>51086</v>
      </c>
      <c r="E53" s="56">
        <f>E51-E52</f>
        <v>831393126.14999998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36495614.140000001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36495614.140000001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793894.6</v>
      </c>
      <c r="F64" s="43"/>
      <c r="G64" s="44"/>
    </row>
    <row r="65" spans="1:7" x14ac:dyDescent="0.35">
      <c r="A65" s="41" t="s">
        <v>51</v>
      </c>
      <c r="E65" s="57">
        <v>793894.6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1020683.56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1020683.56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1647598.33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1647598.33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346358.33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346358.33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3014640.22</v>
      </c>
      <c r="F110" s="43"/>
      <c r="G110" s="44"/>
    </row>
    <row r="111" spans="1:7" x14ac:dyDescent="0.35">
      <c r="A111" s="58" t="s">
        <v>86</v>
      </c>
      <c r="E111" s="12">
        <f>E74+E82+E90+E98+E106</f>
        <v>3014640.22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32687079.315333333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29638205.160000086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29638205.160000086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3048874.155333247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3048874.155333247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3255372.62</v>
      </c>
      <c r="F143" s="43"/>
      <c r="G143" s="44"/>
    </row>
    <row r="144" spans="1:7" x14ac:dyDescent="0.35">
      <c r="A144" s="26" t="s">
        <v>107</v>
      </c>
      <c r="E144" s="12">
        <v>3255372.62</v>
      </c>
      <c r="G144" s="44"/>
    </row>
    <row r="145" spans="1:256" x14ac:dyDescent="0.35">
      <c r="A145" s="26" t="s">
        <v>108</v>
      </c>
      <c r="E145" s="57">
        <v>3255372.62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3255372.62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3255372.62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2.4840298800000001E-2</v>
      </c>
      <c r="F153" s="43"/>
      <c r="G153" s="44"/>
    </row>
    <row r="154" spans="1:256" x14ac:dyDescent="0.35">
      <c r="A154" s="26" t="s">
        <v>114</v>
      </c>
      <c r="E154" s="60">
        <v>43.503850999999997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359024.59</v>
      </c>
      <c r="E157" s="2">
        <v>17</v>
      </c>
      <c r="F157" s="65"/>
      <c r="G157" s="44"/>
    </row>
    <row r="158" spans="1:256" x14ac:dyDescent="0.35">
      <c r="A158" s="26" t="s">
        <v>116</v>
      </c>
      <c r="D158" s="61">
        <v>251431.32</v>
      </c>
      <c r="F158" s="43"/>
      <c r="G158" s="44"/>
    </row>
    <row r="159" spans="1:256" x14ac:dyDescent="0.35">
      <c r="A159" s="2" t="s">
        <v>117</v>
      </c>
      <c r="D159" s="22">
        <f>+D157-D158</f>
        <v>107593.27000000002</v>
      </c>
    </row>
    <row r="160" spans="1:256" x14ac:dyDescent="0.35">
      <c r="A160" s="26" t="s">
        <v>118</v>
      </c>
      <c r="D160" s="12">
        <v>952673525.60000002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1.8397023E-3</v>
      </c>
      <c r="F162" s="65"/>
      <c r="G162" s="44"/>
    </row>
    <row r="163" spans="1:7" x14ac:dyDescent="0.35">
      <c r="A163" s="26" t="s">
        <v>120</v>
      </c>
      <c r="D163" s="66">
        <v>2.9868845000000002E-3</v>
      </c>
      <c r="F163" s="65"/>
      <c r="G163" s="44"/>
    </row>
    <row r="164" spans="1:7" x14ac:dyDescent="0.35">
      <c r="A164" s="26" t="s">
        <v>121</v>
      </c>
      <c r="D164" s="66">
        <v>2.3805099000000001E-3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1.3552588639291145E-3</v>
      </c>
      <c r="F165" s="43"/>
      <c r="G165" s="44"/>
    </row>
    <row r="166" spans="1:7" x14ac:dyDescent="0.35">
      <c r="A166" s="26" t="s">
        <v>123</v>
      </c>
      <c r="D166" s="64">
        <f>AVERAGE(D162:D165)</f>
        <v>2.1405888909822785E-3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2089258.8999999997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3356829.35</v>
      </c>
      <c r="E171" s="68">
        <v>143</v>
      </c>
      <c r="F171" s="66">
        <v>3.6564604167190584E-3</v>
      </c>
      <c r="G171" s="44"/>
    </row>
    <row r="172" spans="1:7" x14ac:dyDescent="0.35">
      <c r="A172" s="41" t="s">
        <v>128</v>
      </c>
      <c r="D172" s="57">
        <v>816939.56</v>
      </c>
      <c r="E172" s="68">
        <v>37</v>
      </c>
      <c r="F172" s="66">
        <v>8.8985970168304338E-4</v>
      </c>
      <c r="G172" s="44"/>
    </row>
    <row r="173" spans="1:7" x14ac:dyDescent="0.35">
      <c r="A173" s="41" t="s">
        <v>129</v>
      </c>
      <c r="D173" s="19">
        <v>158783.96</v>
      </c>
      <c r="E173" s="69">
        <v>8</v>
      </c>
      <c r="F173" s="66">
        <v>1.7295703892421647E-4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4332552.87</v>
      </c>
      <c r="E175" s="68">
        <f>SUM(E171:E174)</f>
        <v>188</v>
      </c>
      <c r="F175" s="74">
        <f>SUM(F171:F174)</f>
        <v>4.7192771573263187E-3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7.4091490000000005E-4</v>
      </c>
      <c r="E178" s="66">
        <v>5.8102489999999995E-4</v>
      </c>
      <c r="F178" s="65"/>
      <c r="G178" s="44"/>
    </row>
    <row r="179" spans="1:7" x14ac:dyDescent="0.35">
      <c r="A179" s="26" t="s">
        <v>134</v>
      </c>
      <c r="D179" s="66">
        <v>9.051873E-4</v>
      </c>
      <c r="E179" s="66">
        <v>8.1884489999999998E-4</v>
      </c>
      <c r="F179" s="65"/>
      <c r="G179" s="44"/>
    </row>
    <row r="180" spans="1:7" x14ac:dyDescent="0.35">
      <c r="A180" s="26" t="s">
        <v>135</v>
      </c>
      <c r="D180" s="66">
        <v>9.7322730000000001E-4</v>
      </c>
      <c r="E180" s="66">
        <v>7.535358E-4</v>
      </c>
      <c r="F180" s="65"/>
      <c r="G180" s="44"/>
    </row>
    <row r="181" spans="1:7" x14ac:dyDescent="0.35">
      <c r="A181" s="26" t="s">
        <v>136</v>
      </c>
      <c r="D181" s="66">
        <v>1.0628167406072598E-3</v>
      </c>
      <c r="E181" s="66">
        <f>IF(D53&lt;=0,0,SUM('Oct23'!E172:E174)/D53)</f>
        <v>8.8086755666914613E-4</v>
      </c>
      <c r="F181" s="43"/>
      <c r="G181" s="44"/>
    </row>
    <row r="182" spans="1:7" x14ac:dyDescent="0.35">
      <c r="A182" s="26" t="s">
        <v>137</v>
      </c>
      <c r="D182" s="66">
        <f>AVERAGE(D178:D181)</f>
        <v>9.2053656015181492E-4</v>
      </c>
      <c r="E182" s="66">
        <f>AVERAGE(E178:E181)</f>
        <v>7.5856828916728652E-4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1027835.04</v>
      </c>
      <c r="F184" s="43"/>
      <c r="G184" s="44"/>
    </row>
    <row r="185" spans="1:7" x14ac:dyDescent="0.35">
      <c r="A185" s="2" t="s">
        <v>139</v>
      </c>
      <c r="D185" s="63">
        <v>1.1195797423175088E-3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3001351.3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117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22-B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80DE2-3D2F-482E-A7B8-1797C181528A}">
  <sheetPr codeName="Sheet7">
    <pageSetUpPr fitToPage="1"/>
  </sheetPr>
  <dimension ref="A1:IV228"/>
  <sheetViews>
    <sheetView showRuler="0" zoomScale="80" zoomScaleNormal="80" zoomScaleSheetLayoutView="90" workbookViewId="0">
      <selection activeCell="B32" sqref="B32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45199</v>
      </c>
      <c r="C3" s="7" t="s">
        <v>2</v>
      </c>
      <c r="D3" s="2">
        <v>30</v>
      </c>
      <c r="E3" s="2" t="s">
        <v>3</v>
      </c>
      <c r="F3" s="8">
        <v>45170</v>
      </c>
      <c r="G3" s="2"/>
    </row>
    <row r="4" spans="1:13" ht="15.75" customHeight="1" x14ac:dyDescent="0.45">
      <c r="A4" s="2" t="s">
        <v>4</v>
      </c>
      <c r="B4" s="6">
        <v>45215</v>
      </c>
      <c r="C4" s="7" t="s">
        <v>5</v>
      </c>
      <c r="D4" s="9">
        <v>31</v>
      </c>
      <c r="E4" s="2" t="s">
        <v>6</v>
      </c>
      <c r="F4" s="8">
        <v>45199</v>
      </c>
      <c r="G4" s="2"/>
    </row>
    <row r="5" spans="1:13" ht="17.25" customHeight="1" x14ac:dyDescent="0.45">
      <c r="C5" s="5"/>
      <c r="E5" s="2" t="s">
        <v>7</v>
      </c>
      <c r="F5" s="8">
        <v>45184</v>
      </c>
      <c r="G5" s="2"/>
    </row>
    <row r="6" spans="1:13" ht="15.75" customHeight="1" x14ac:dyDescent="0.45">
      <c r="C6" s="5"/>
      <c r="E6" s="2" t="s">
        <v>8</v>
      </c>
      <c r="F6" s="8">
        <v>45215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1477843167.03</v>
      </c>
      <c r="D10" s="18">
        <v>987772926.03999996</v>
      </c>
      <c r="E10" s="19">
        <v>952673525.60000002</v>
      </c>
      <c r="F10" s="20">
        <f>IF(C12&lt;=0,0,E10/C12)</f>
        <v>0.73161634388246621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175694119.15000001</v>
      </c>
      <c r="D11" s="18">
        <v>96736925.659999996</v>
      </c>
      <c r="E11" s="19">
        <v>91642194.290000007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1302149047.8799999</v>
      </c>
      <c r="D12" s="18">
        <v>891036000.38</v>
      </c>
      <c r="E12" s="19">
        <v>861031331.31000006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1302149047.8800001</v>
      </c>
      <c r="D13" s="18">
        <f>SUM(D14:D19)</f>
        <v>891036000.38</v>
      </c>
      <c r="E13" s="19">
        <f>SUM(E14:E19)</f>
        <v>861031331.31000006</v>
      </c>
      <c r="F13" s="20">
        <f>IF(C13&lt;=0,0,E13/C13)</f>
        <v>0.66123869054147533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3.6880000000000003E-2</v>
      </c>
      <c r="C14" s="23">
        <v>270000000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4.4999999999999998E-2</v>
      </c>
      <c r="C15" s="23">
        <v>443300000</v>
      </c>
      <c r="D15" s="18">
        <v>302186952.5</v>
      </c>
      <c r="E15" s="19">
        <v>272182283.43000007</v>
      </c>
      <c r="F15" s="20">
        <f t="shared" si="0"/>
        <v>0.61399116496729089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4.4600000000000001E-2</v>
      </c>
      <c r="C17" s="23">
        <v>443300000</v>
      </c>
      <c r="D17" s="18">
        <v>443300000</v>
      </c>
      <c r="E17" s="19">
        <v>443300000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4.4499999999999998E-2</v>
      </c>
      <c r="C18" s="23">
        <v>93400000</v>
      </c>
      <c r="D18" s="18">
        <v>93400000</v>
      </c>
      <c r="E18" s="19">
        <v>93400000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52149047.880000003</v>
      </c>
      <c r="D19" s="18">
        <v>52149047.880000003</v>
      </c>
      <c r="E19" s="19">
        <v>52149047.880000003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30004669.069999933</v>
      </c>
      <c r="C24" s="18">
        <v>1133201.07</v>
      </c>
      <c r="D24" s="34">
        <f t="shared" ref="D24:D28" si="1">IF(C15&lt;=0,0,B24/(C15/1000))</f>
        <v>67.684793751409728</v>
      </c>
      <c r="E24" s="35">
        <f t="shared" ref="E24:E28" si="2">IF(C15&lt;=0,0,C24/(C15/1000))</f>
        <v>2.5562848409654864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1647598.33</v>
      </c>
      <c r="D26" s="34">
        <f t="shared" si="1"/>
        <v>0</v>
      </c>
      <c r="E26" s="35">
        <f t="shared" si="2"/>
        <v>3.7166666591473043</v>
      </c>
      <c r="F26" s="31"/>
    </row>
    <row r="27" spans="1:13" x14ac:dyDescent="0.35">
      <c r="A27" s="26" t="s">
        <v>22</v>
      </c>
      <c r="B27" s="18">
        <v>0</v>
      </c>
      <c r="C27" s="18">
        <v>346358.33</v>
      </c>
      <c r="D27" s="34">
        <f t="shared" si="1"/>
        <v>0</v>
      </c>
      <c r="E27" s="35">
        <f t="shared" si="2"/>
        <v>3.7083332976445398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30004669.069999933</v>
      </c>
      <c r="C29" s="36">
        <f>SUM(C23:C28)</f>
        <v>3127157.7300000004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2022816.82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2022816.82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34728205.469999999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34728205.469999999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175244.7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36926266.990000002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52513</v>
      </c>
      <c r="E51" s="48">
        <v>891036000.38</v>
      </c>
      <c r="F51" s="43"/>
      <c r="G51" s="44"/>
    </row>
    <row r="52" spans="1:7" x14ac:dyDescent="0.35">
      <c r="A52" s="26" t="s">
        <v>44</v>
      </c>
      <c r="D52" s="10"/>
      <c r="E52" s="45">
        <f>D12-E12</f>
        <v>30004669.069999933</v>
      </c>
      <c r="F52" s="43"/>
      <c r="G52" s="44"/>
    </row>
    <row r="53" spans="1:7" x14ac:dyDescent="0.35">
      <c r="A53" s="26"/>
      <c r="D53" s="55">
        <v>51756</v>
      </c>
      <c r="E53" s="56">
        <f>E51-E52</f>
        <v>861031331.31000006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36926266.990000002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36926266.990000002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823144.11</v>
      </c>
      <c r="F64" s="43"/>
      <c r="G64" s="44"/>
    </row>
    <row r="65" spans="1:7" x14ac:dyDescent="0.35">
      <c r="A65" s="41" t="s">
        <v>51</v>
      </c>
      <c r="E65" s="57">
        <v>823144.11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1133201.07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1133201.07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1647598.33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1647598.33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346358.33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346358.33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3127157.7300000004</v>
      </c>
      <c r="F110" s="43"/>
      <c r="G110" s="44"/>
    </row>
    <row r="111" spans="1:7" x14ac:dyDescent="0.35">
      <c r="A111" s="58" t="s">
        <v>86</v>
      </c>
      <c r="E111" s="12">
        <f>E74+E82+E90+E98+E106</f>
        <v>3127157.7300000004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32975965.154966667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30004669.069999933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30004669.069999933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2971296.0849667341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2971296.0849667341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3255372.62</v>
      </c>
      <c r="F143" s="43"/>
      <c r="G143" s="44"/>
    </row>
    <row r="144" spans="1:7" x14ac:dyDescent="0.35">
      <c r="A144" s="26" t="s">
        <v>107</v>
      </c>
      <c r="E144" s="12">
        <v>3255372.62</v>
      </c>
      <c r="G144" s="44"/>
    </row>
    <row r="145" spans="1:256" x14ac:dyDescent="0.35">
      <c r="A145" s="26" t="s">
        <v>108</v>
      </c>
      <c r="E145" s="57">
        <v>3255372.62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3255372.62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3255372.62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2.4765693299999999E-2</v>
      </c>
      <c r="F153" s="43"/>
      <c r="G153" s="44"/>
    </row>
    <row r="154" spans="1:256" x14ac:dyDescent="0.35">
      <c r="A154" s="26" t="s">
        <v>114</v>
      </c>
      <c r="E154" s="60">
        <v>44.367493000000003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371194.97</v>
      </c>
      <c r="E157" s="2">
        <v>13</v>
      </c>
      <c r="F157" s="65"/>
      <c r="G157" s="44"/>
    </row>
    <row r="158" spans="1:256" x14ac:dyDescent="0.35">
      <c r="A158" s="26" t="s">
        <v>116</v>
      </c>
      <c r="D158" s="61">
        <v>175244.7</v>
      </c>
      <c r="F158" s="43"/>
      <c r="G158" s="44"/>
    </row>
    <row r="159" spans="1:256" x14ac:dyDescent="0.35">
      <c r="A159" s="2" t="s">
        <v>117</v>
      </c>
      <c r="D159" s="22">
        <f>+D157-D158</f>
        <v>195950.26999999996</v>
      </c>
    </row>
    <row r="160" spans="1:256" x14ac:dyDescent="0.35">
      <c r="A160" s="26" t="s">
        <v>118</v>
      </c>
      <c r="D160" s="12">
        <v>987772926.03999996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-2.15691E-5</v>
      </c>
      <c r="F162" s="65"/>
      <c r="G162" s="44"/>
    </row>
    <row r="163" spans="1:7" x14ac:dyDescent="0.35">
      <c r="A163" s="26" t="s">
        <v>120</v>
      </c>
      <c r="D163" s="66">
        <v>1.8397023E-3</v>
      </c>
      <c r="F163" s="65"/>
      <c r="G163" s="44"/>
    </row>
    <row r="164" spans="1:7" x14ac:dyDescent="0.35">
      <c r="A164" s="26" t="s">
        <v>121</v>
      </c>
      <c r="D164" s="66">
        <v>2.9868845000000002E-3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2.3805099107411442E-3</v>
      </c>
      <c r="F165" s="43"/>
      <c r="G165" s="44"/>
    </row>
    <row r="166" spans="1:7" x14ac:dyDescent="0.35">
      <c r="A166" s="26" t="s">
        <v>123</v>
      </c>
      <c r="D166" s="64">
        <f>AVERAGE(D162:D165)</f>
        <v>1.7963819026852862E-3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1981665.6300000001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3132254.73</v>
      </c>
      <c r="E171" s="68">
        <v>136</v>
      </c>
      <c r="F171" s="66">
        <v>3.2878574305161734E-3</v>
      </c>
      <c r="G171" s="44"/>
    </row>
    <row r="172" spans="1:7" x14ac:dyDescent="0.35">
      <c r="A172" s="41" t="s">
        <v>128</v>
      </c>
      <c r="D172" s="57">
        <v>774245.02</v>
      </c>
      <c r="E172" s="68">
        <v>31</v>
      </c>
      <c r="F172" s="66">
        <v>8.1270760569563999E-4</v>
      </c>
      <c r="G172" s="44"/>
    </row>
    <row r="173" spans="1:7" x14ac:dyDescent="0.35">
      <c r="A173" s="41" t="s">
        <v>129</v>
      </c>
      <c r="D173" s="19">
        <v>152922.89000000001</v>
      </c>
      <c r="E173" s="69">
        <v>8</v>
      </c>
      <c r="F173" s="66">
        <v>1.6051972253945882E-4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4059422.64</v>
      </c>
      <c r="E175" s="68">
        <f>SUM(E171:E174)</f>
        <v>175</v>
      </c>
      <c r="F175" s="74">
        <f>SUM(F171:F174)</f>
        <v>4.2610847587512719E-3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5.6203139999999997E-4</v>
      </c>
      <c r="E178" s="66">
        <v>5.1680539999999998E-4</v>
      </c>
      <c r="F178" s="65"/>
      <c r="G178" s="44"/>
    </row>
    <row r="179" spans="1:7" x14ac:dyDescent="0.35">
      <c r="A179" s="26" t="s">
        <v>134</v>
      </c>
      <c r="D179" s="66">
        <v>7.4091490000000005E-4</v>
      </c>
      <c r="E179" s="66">
        <v>5.8102489999999995E-4</v>
      </c>
      <c r="F179" s="65"/>
      <c r="G179" s="44"/>
    </row>
    <row r="180" spans="1:7" x14ac:dyDescent="0.35">
      <c r="A180" s="26" t="s">
        <v>135</v>
      </c>
      <c r="D180" s="66">
        <v>9.051873E-4</v>
      </c>
      <c r="E180" s="66">
        <v>8.1884489999999998E-4</v>
      </c>
      <c r="F180" s="65"/>
      <c r="G180" s="44"/>
    </row>
    <row r="181" spans="1:7" x14ac:dyDescent="0.35">
      <c r="A181" s="26" t="s">
        <v>136</v>
      </c>
      <c r="D181" s="66">
        <v>9.7322732823509883E-4</v>
      </c>
      <c r="E181" s="66">
        <f>IF(D53&lt;=0,0,SUM('Sep23'!E172:E174)/D53)</f>
        <v>7.5353582193368881E-4</v>
      </c>
      <c r="F181" s="43"/>
      <c r="G181" s="44"/>
    </row>
    <row r="182" spans="1:7" x14ac:dyDescent="0.35">
      <c r="A182" s="26" t="s">
        <v>137</v>
      </c>
      <c r="D182" s="66">
        <f>AVERAGE(D178:D181)</f>
        <v>7.9534023205877471E-4</v>
      </c>
      <c r="E182" s="66">
        <f>AVERAGE(E178:E181)</f>
        <v>6.675527554834221E-4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993148.16</v>
      </c>
      <c r="F184" s="43"/>
      <c r="G184" s="44"/>
    </row>
    <row r="185" spans="1:7" x14ac:dyDescent="0.35">
      <c r="A185" s="2" t="s">
        <v>139</v>
      </c>
      <c r="D185" s="63">
        <v>1.0424853145514974E-3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2130943.9700000002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87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50" fitToHeight="0" orientation="portrait" r:id="rId1"/>
  <headerFooter>
    <oddHeader xml:space="preserve">&amp;CNissan Auto Receivables 22-B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89B8B-B185-4B59-9ADF-77367CAA9790}">
  <sheetPr codeName="Sheet12">
    <pageSetUpPr fitToPage="1"/>
  </sheetPr>
  <dimension ref="A1:IV228"/>
  <sheetViews>
    <sheetView showRuler="0" zoomScale="80" zoomScaleNormal="80" zoomScaleSheetLayoutView="90" workbookViewId="0">
      <selection activeCell="E14" sqref="E14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45169</v>
      </c>
      <c r="C3" s="7" t="s">
        <v>2</v>
      </c>
      <c r="D3" s="2">
        <v>30</v>
      </c>
      <c r="E3" s="2" t="s">
        <v>3</v>
      </c>
      <c r="F3" s="8">
        <v>45139</v>
      </c>
      <c r="G3" s="2"/>
    </row>
    <row r="4" spans="1:13" ht="15.75" customHeight="1" x14ac:dyDescent="0.45">
      <c r="A4" s="2" t="s">
        <v>4</v>
      </c>
      <c r="B4" s="6">
        <v>45184</v>
      </c>
      <c r="C4" s="7" t="s">
        <v>5</v>
      </c>
      <c r="D4" s="9">
        <v>31</v>
      </c>
      <c r="E4" s="2" t="s">
        <v>6</v>
      </c>
      <c r="F4" s="8">
        <v>45169</v>
      </c>
      <c r="G4" s="2"/>
    </row>
    <row r="5" spans="1:13" ht="17.25" customHeight="1" x14ac:dyDescent="0.45">
      <c r="C5" s="5"/>
      <c r="E5" s="2" t="s">
        <v>7</v>
      </c>
      <c r="F5" s="8">
        <v>45153</v>
      </c>
      <c r="G5" s="2"/>
    </row>
    <row r="6" spans="1:13" ht="15.75" customHeight="1" x14ac:dyDescent="0.45">
      <c r="C6" s="5"/>
      <c r="E6" s="2" t="s">
        <v>8</v>
      </c>
      <c r="F6" s="8">
        <v>45184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1477843167.03</v>
      </c>
      <c r="D10" s="18">
        <v>1023633089.4</v>
      </c>
      <c r="E10" s="19">
        <v>987772926.03999996</v>
      </c>
      <c r="F10" s="20">
        <f>IF(C12&lt;=0,0,E10/C12)</f>
        <v>0.75857132303569341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175694119.15000001</v>
      </c>
      <c r="D11" s="18">
        <v>102072652.26000001</v>
      </c>
      <c r="E11" s="19">
        <v>96736925.659999996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1302149047.8799999</v>
      </c>
      <c r="D12" s="18">
        <v>921560437.13999999</v>
      </c>
      <c r="E12" s="19">
        <v>891036000.38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1302149047.8800001</v>
      </c>
      <c r="D13" s="18">
        <f>SUM(D14:D19)</f>
        <v>921560437.13999999</v>
      </c>
      <c r="E13" s="19">
        <f>SUM(E14:E19)</f>
        <v>891036000.38</v>
      </c>
      <c r="F13" s="20">
        <f>IF(C13&lt;=0,0,E13/C13)</f>
        <v>0.68428111346445009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3.6880000000000003E-2</v>
      </c>
      <c r="C14" s="23">
        <v>270000000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4.4999999999999998E-2</v>
      </c>
      <c r="C15" s="23">
        <v>443300000</v>
      </c>
      <c r="D15" s="18">
        <v>332711389.25999999</v>
      </c>
      <c r="E15" s="19">
        <v>302186952.5</v>
      </c>
      <c r="F15" s="20">
        <f t="shared" si="0"/>
        <v>0.68167595871870068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4.4600000000000001E-2</v>
      </c>
      <c r="C17" s="23">
        <v>443300000</v>
      </c>
      <c r="D17" s="18">
        <v>443300000</v>
      </c>
      <c r="E17" s="19">
        <v>443300000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4.4499999999999998E-2</v>
      </c>
      <c r="C18" s="23">
        <v>93400000</v>
      </c>
      <c r="D18" s="18">
        <v>93400000</v>
      </c>
      <c r="E18" s="19">
        <v>93400000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52149047.880000003</v>
      </c>
      <c r="D19" s="18">
        <v>52149047.880000003</v>
      </c>
      <c r="E19" s="19">
        <v>52149047.880000003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30524436.75999999</v>
      </c>
      <c r="C24" s="18">
        <v>1247667.71</v>
      </c>
      <c r="D24" s="34">
        <f t="shared" ref="D24:D28" si="1">IF(C15&lt;=0,0,B24/(C15/1000))</f>
        <v>68.857290232348277</v>
      </c>
      <c r="E24" s="35">
        <f t="shared" ref="E24:E28" si="2">IF(C15&lt;=0,0,C24/(C15/1000))</f>
        <v>2.8144996841867811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1647598.33</v>
      </c>
      <c r="D26" s="34">
        <f t="shared" si="1"/>
        <v>0</v>
      </c>
      <c r="E26" s="35">
        <f t="shared" si="2"/>
        <v>3.7166666591473043</v>
      </c>
      <c r="F26" s="31"/>
    </row>
    <row r="27" spans="1:13" x14ac:dyDescent="0.35">
      <c r="A27" s="26" t="s">
        <v>22</v>
      </c>
      <c r="B27" s="18">
        <v>0</v>
      </c>
      <c r="C27" s="18">
        <v>346358.33</v>
      </c>
      <c r="D27" s="34">
        <f t="shared" si="1"/>
        <v>0</v>
      </c>
      <c r="E27" s="35">
        <f t="shared" si="2"/>
        <v>3.7083332976445398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30524436.75999999</v>
      </c>
      <c r="C29" s="36">
        <f>SUM(C23:C28)</f>
        <v>3241624.37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2127528.5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2127528.5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35443431.920000002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35443431.920000002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161941.96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37732902.380000003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53354</v>
      </c>
      <c r="E51" s="48">
        <v>921560437.13999999</v>
      </c>
      <c r="F51" s="43"/>
      <c r="G51" s="44"/>
    </row>
    <row r="52" spans="1:7" x14ac:dyDescent="0.35">
      <c r="A52" s="26" t="s">
        <v>44</v>
      </c>
      <c r="D52" s="10"/>
      <c r="E52" s="45">
        <f>D12-E12</f>
        <v>30524436.75999999</v>
      </c>
      <c r="F52" s="43"/>
      <c r="G52" s="44"/>
    </row>
    <row r="53" spans="1:7" x14ac:dyDescent="0.35">
      <c r="A53" s="26"/>
      <c r="D53" s="55">
        <v>52513</v>
      </c>
      <c r="E53" s="56">
        <f>E51-E52</f>
        <v>891036000.38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37732902.380000003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37732902.380000003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853027.57</v>
      </c>
      <c r="F64" s="43"/>
      <c r="G64" s="44"/>
    </row>
    <row r="65" spans="1:7" x14ac:dyDescent="0.35">
      <c r="A65" s="41" t="s">
        <v>51</v>
      </c>
      <c r="E65" s="57">
        <v>853027.57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1247667.71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1247667.71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1647598.33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1647598.33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346358.33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346358.33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3241624.37</v>
      </c>
      <c r="F110" s="43"/>
      <c r="G110" s="44"/>
    </row>
    <row r="111" spans="1:7" x14ac:dyDescent="0.35">
      <c r="A111" s="58" t="s">
        <v>86</v>
      </c>
      <c r="E111" s="12">
        <f>E74+E82+E90+E98+E106</f>
        <v>3241624.37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33638250.435500003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30524436.75999999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30524436.75999999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3113813.6755000129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3113813.6755000129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3255372.62</v>
      </c>
      <c r="F143" s="43"/>
      <c r="G143" s="44"/>
    </row>
    <row r="144" spans="1:7" x14ac:dyDescent="0.35">
      <c r="A144" s="26" t="s">
        <v>107</v>
      </c>
      <c r="E144" s="12">
        <v>3255372.62</v>
      </c>
      <c r="G144" s="44"/>
    </row>
    <row r="145" spans="1:256" x14ac:dyDescent="0.35">
      <c r="A145" s="26" t="s">
        <v>108</v>
      </c>
      <c r="E145" s="57">
        <v>3255372.62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3255372.62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3255372.62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2.4695862900000001E-2</v>
      </c>
      <c r="F153" s="43"/>
      <c r="G153" s="44"/>
    </row>
    <row r="154" spans="1:256" x14ac:dyDescent="0.35">
      <c r="A154" s="26" t="s">
        <v>114</v>
      </c>
      <c r="E154" s="60">
        <v>45.200175000000002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416731.44</v>
      </c>
      <c r="E157" s="2">
        <v>15</v>
      </c>
      <c r="F157" s="65"/>
      <c r="G157" s="44"/>
    </row>
    <row r="158" spans="1:256" x14ac:dyDescent="0.35">
      <c r="A158" s="26" t="s">
        <v>116</v>
      </c>
      <c r="D158" s="61">
        <v>161941.96</v>
      </c>
      <c r="F158" s="43"/>
      <c r="G158" s="44"/>
    </row>
    <row r="159" spans="1:256" x14ac:dyDescent="0.35">
      <c r="A159" s="2" t="s">
        <v>117</v>
      </c>
      <c r="D159" s="22">
        <f>+D157-D158</f>
        <v>254789.48</v>
      </c>
    </row>
    <row r="160" spans="1:256" x14ac:dyDescent="0.35">
      <c r="A160" s="26" t="s">
        <v>118</v>
      </c>
      <c r="D160" s="12">
        <v>1023633089.4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8.4022820000000001E-4</v>
      </c>
      <c r="F162" s="65"/>
      <c r="G162" s="44"/>
    </row>
    <row r="163" spans="1:7" x14ac:dyDescent="0.35">
      <c r="A163" s="26" t="s">
        <v>120</v>
      </c>
      <c r="D163" s="66">
        <v>-2.15691E-5</v>
      </c>
      <c r="F163" s="65"/>
      <c r="G163" s="44"/>
    </row>
    <row r="164" spans="1:7" x14ac:dyDescent="0.35">
      <c r="A164" s="26" t="s">
        <v>121</v>
      </c>
      <c r="D164" s="66">
        <v>1.8397023E-3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2.9868844527018278E-3</v>
      </c>
      <c r="F165" s="43"/>
      <c r="G165" s="44"/>
    </row>
    <row r="166" spans="1:7" x14ac:dyDescent="0.35">
      <c r="A166" s="26" t="s">
        <v>123</v>
      </c>
      <c r="D166" s="64">
        <f>AVERAGE(D162:D165)</f>
        <v>1.4113114631754569E-3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1785715.3599999999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3340608.73</v>
      </c>
      <c r="E171" s="68">
        <v>149</v>
      </c>
      <c r="F171" s="66">
        <v>3.3819602075879549E-3</v>
      </c>
      <c r="G171" s="44"/>
    </row>
    <row r="172" spans="1:7" x14ac:dyDescent="0.35">
      <c r="A172" s="41" t="s">
        <v>128</v>
      </c>
      <c r="D172" s="57">
        <v>711564.45</v>
      </c>
      <c r="E172" s="68">
        <v>34</v>
      </c>
      <c r="F172" s="66">
        <v>7.2037249780946622E-4</v>
      </c>
      <c r="G172" s="44"/>
    </row>
    <row r="173" spans="1:7" x14ac:dyDescent="0.35">
      <c r="A173" s="41" t="s">
        <v>129</v>
      </c>
      <c r="D173" s="19">
        <v>182555.08</v>
      </c>
      <c r="E173" s="69">
        <v>9</v>
      </c>
      <c r="F173" s="66">
        <v>1.8481482452841332E-4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4234728.26</v>
      </c>
      <c r="E175" s="68">
        <f>SUM(E171:E174)</f>
        <v>192</v>
      </c>
      <c r="F175" s="74">
        <f>SUM(F171:F174)</f>
        <v>4.2871475299258348E-3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4.6344179999999998E-4</v>
      </c>
      <c r="E178" s="66">
        <v>4.5316950000000002E-4</v>
      </c>
      <c r="F178" s="65"/>
      <c r="G178" s="44"/>
    </row>
    <row r="179" spans="1:7" x14ac:dyDescent="0.35">
      <c r="A179" s="26" t="s">
        <v>134</v>
      </c>
      <c r="D179" s="66">
        <v>5.6203139999999997E-4</v>
      </c>
      <c r="E179" s="66">
        <v>5.1680539999999998E-4</v>
      </c>
      <c r="F179" s="65"/>
      <c r="G179" s="44"/>
    </row>
    <row r="180" spans="1:7" x14ac:dyDescent="0.35">
      <c r="A180" s="26" t="s">
        <v>135</v>
      </c>
      <c r="D180" s="66">
        <v>7.4091490000000005E-4</v>
      </c>
      <c r="E180" s="66">
        <v>5.8102489999999995E-4</v>
      </c>
      <c r="F180" s="65"/>
      <c r="G180" s="44"/>
    </row>
    <row r="181" spans="1:7" x14ac:dyDescent="0.35">
      <c r="A181" s="26" t="s">
        <v>136</v>
      </c>
      <c r="D181" s="66">
        <v>9.0518732233787959E-4</v>
      </c>
      <c r="E181" s="66">
        <f>IF(D53&lt;=0,0,SUM('Aug23'!E172:E174)/D53)</f>
        <v>8.1884485746386607E-4</v>
      </c>
      <c r="F181" s="43"/>
      <c r="G181" s="44"/>
    </row>
    <row r="182" spans="1:7" x14ac:dyDescent="0.35">
      <c r="A182" s="26" t="s">
        <v>137</v>
      </c>
      <c r="D182" s="66">
        <f>AVERAGE(D178:D181)</f>
        <v>6.6789385558446983E-4</v>
      </c>
      <c r="E182" s="66">
        <f>AVERAGE(E178:E181)</f>
        <v>5.9246116436596655E-4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951650.23</v>
      </c>
      <c r="F184" s="43"/>
      <c r="G184" s="44"/>
    </row>
    <row r="185" spans="1:7" x14ac:dyDescent="0.35">
      <c r="A185" s="2" t="s">
        <v>139</v>
      </c>
      <c r="D185" s="63">
        <v>9.6343016184416333E-4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2139790.2799999998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87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50" fitToHeight="0" orientation="portrait" r:id="rId1"/>
  <headerFooter>
    <oddHeader xml:space="preserve">&amp;CNissan Auto Receivables 22-B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62865-5B08-4AAC-8E3D-E77971C603C5}">
  <sheetPr codeName="Sheet11">
    <pageSetUpPr fitToPage="1"/>
  </sheetPr>
  <dimension ref="A1:IV228"/>
  <sheetViews>
    <sheetView showRuler="0" zoomScale="80" zoomScaleNormal="80" zoomScaleSheetLayoutView="90" workbookViewId="0">
      <selection activeCell="A17" sqref="A17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45138</v>
      </c>
      <c r="C3" s="7" t="s">
        <v>2</v>
      </c>
      <c r="D3" s="2">
        <v>30</v>
      </c>
      <c r="E3" s="2" t="s">
        <v>3</v>
      </c>
      <c r="F3" s="8">
        <v>45108</v>
      </c>
      <c r="G3" s="2"/>
    </row>
    <row r="4" spans="1:13" ht="15.75" customHeight="1" x14ac:dyDescent="0.45">
      <c r="A4" s="2" t="s">
        <v>4</v>
      </c>
      <c r="B4" s="6">
        <v>45153</v>
      </c>
      <c r="C4" s="7" t="s">
        <v>5</v>
      </c>
      <c r="D4" s="9">
        <v>29</v>
      </c>
      <c r="E4" s="2" t="s">
        <v>6</v>
      </c>
      <c r="F4" s="8">
        <v>45138</v>
      </c>
      <c r="G4" s="2"/>
    </row>
    <row r="5" spans="1:13" ht="17.25" customHeight="1" x14ac:dyDescent="0.45">
      <c r="C5" s="5"/>
      <c r="E5" s="2" t="s">
        <v>7</v>
      </c>
      <c r="F5" s="8">
        <v>45124</v>
      </c>
      <c r="G5" s="2"/>
    </row>
    <row r="6" spans="1:13" ht="15.75" customHeight="1" x14ac:dyDescent="0.45">
      <c r="C6" s="5"/>
      <c r="E6" s="2" t="s">
        <v>8</v>
      </c>
      <c r="F6" s="8">
        <v>45153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1477843167.03</v>
      </c>
      <c r="D10" s="18">
        <v>1060041525.37</v>
      </c>
      <c r="E10" s="19">
        <v>1023633089.4</v>
      </c>
      <c r="F10" s="20">
        <f>IF(C12&lt;=0,0,E10/C12)</f>
        <v>0.78611053862578517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175694119.15000001</v>
      </c>
      <c r="D11" s="18">
        <v>107599276.36</v>
      </c>
      <c r="E11" s="19">
        <v>102072652.26000001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1302149047.8799999</v>
      </c>
      <c r="D12" s="18">
        <v>952442249.00999999</v>
      </c>
      <c r="E12" s="19">
        <v>921560437.13999999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1302149047.8800001</v>
      </c>
      <c r="D13" s="18">
        <f>SUM(D14:D19)</f>
        <v>952442249.00999999</v>
      </c>
      <c r="E13" s="19">
        <f>SUM(E14:E19)</f>
        <v>921560437.13999999</v>
      </c>
      <c r="F13" s="20">
        <f>IF(C13&lt;=0,0,E13/C13)</f>
        <v>0.70772269782815722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3.6880000000000003E-2</v>
      </c>
      <c r="C14" s="23">
        <v>270000000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4.4999999999999998E-2</v>
      </c>
      <c r="C15" s="23">
        <v>443300000</v>
      </c>
      <c r="D15" s="18">
        <v>363593201.13</v>
      </c>
      <c r="E15" s="19">
        <v>332711389.25999999</v>
      </c>
      <c r="F15" s="20">
        <f t="shared" si="0"/>
        <v>0.75053324895104889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4.4600000000000001E-2</v>
      </c>
      <c r="C17" s="23">
        <v>443300000</v>
      </c>
      <c r="D17" s="18">
        <v>443300000</v>
      </c>
      <c r="E17" s="19">
        <v>443300000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4.4499999999999998E-2</v>
      </c>
      <c r="C18" s="23">
        <v>93400000</v>
      </c>
      <c r="D18" s="18">
        <v>93400000</v>
      </c>
      <c r="E18" s="19">
        <v>93400000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52149047.880000003</v>
      </c>
      <c r="D19" s="18">
        <v>52149047.880000003</v>
      </c>
      <c r="E19" s="19">
        <v>52149047.880000003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30881811.870000005</v>
      </c>
      <c r="C24" s="18">
        <v>1363474.5</v>
      </c>
      <c r="D24" s="34">
        <f t="shared" ref="D24:D28" si="1">IF(C15&lt;=0,0,B24/(C15/1000))</f>
        <v>69.663460117302066</v>
      </c>
      <c r="E24" s="35">
        <f t="shared" ref="E24:E28" si="2">IF(C15&lt;=0,0,C24/(C15/1000))</f>
        <v>3.0757376494473267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1647598.33</v>
      </c>
      <c r="D26" s="34">
        <f t="shared" si="1"/>
        <v>0</v>
      </c>
      <c r="E26" s="35">
        <f t="shared" si="2"/>
        <v>3.7166666591473043</v>
      </c>
      <c r="F26" s="31"/>
    </row>
    <row r="27" spans="1:13" x14ac:dyDescent="0.35">
      <c r="A27" s="26" t="s">
        <v>22</v>
      </c>
      <c r="B27" s="18">
        <v>0</v>
      </c>
      <c r="C27" s="18">
        <v>346358.33</v>
      </c>
      <c r="D27" s="34">
        <f t="shared" si="1"/>
        <v>0</v>
      </c>
      <c r="E27" s="35">
        <f t="shared" si="2"/>
        <v>3.7083332976445398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30881811.870000005</v>
      </c>
      <c r="C29" s="36">
        <f>SUM(C23:C28)</f>
        <v>3357431.16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2139519.11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2139519.11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36093985.689999998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36093985.689999998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151936.88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38385441.68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54179</v>
      </c>
      <c r="E51" s="48">
        <v>952442249.00999999</v>
      </c>
      <c r="F51" s="43"/>
      <c r="G51" s="44"/>
    </row>
    <row r="52" spans="1:7" x14ac:dyDescent="0.35">
      <c r="A52" s="26" t="s">
        <v>44</v>
      </c>
      <c r="D52" s="10"/>
      <c r="E52" s="45">
        <f>D12-E12</f>
        <v>30881811.870000005</v>
      </c>
      <c r="F52" s="43"/>
      <c r="G52" s="44"/>
    </row>
    <row r="53" spans="1:7" x14ac:dyDescent="0.35">
      <c r="A53" s="26"/>
      <c r="D53" s="55">
        <v>53354</v>
      </c>
      <c r="E53" s="56">
        <f>E51-E52</f>
        <v>921560437.13999999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38385441.68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38385441.68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883367.94</v>
      </c>
      <c r="F64" s="43"/>
      <c r="G64" s="44"/>
    </row>
    <row r="65" spans="1:7" x14ac:dyDescent="0.35">
      <c r="A65" s="41" t="s">
        <v>51</v>
      </c>
      <c r="E65" s="57">
        <v>883367.94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1363474.5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1363474.5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1647598.33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1647598.33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346358.33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346358.33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3357431.16</v>
      </c>
      <c r="F110" s="43"/>
      <c r="G110" s="44"/>
    </row>
    <row r="111" spans="1:7" x14ac:dyDescent="0.35">
      <c r="A111" s="58" t="s">
        <v>86</v>
      </c>
      <c r="E111" s="12">
        <f>E74+E82+E90+E98+E106</f>
        <v>3357431.16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34144642.582191668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30881811.870000005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30881811.870000005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3262830.7121916637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3262830.7121916637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3255372.62</v>
      </c>
      <c r="F143" s="43"/>
      <c r="G143" s="44"/>
    </row>
    <row r="144" spans="1:7" x14ac:dyDescent="0.35">
      <c r="A144" s="26" t="s">
        <v>107</v>
      </c>
      <c r="E144" s="12">
        <v>3255372.62</v>
      </c>
      <c r="G144" s="44"/>
    </row>
    <row r="145" spans="1:256" x14ac:dyDescent="0.35">
      <c r="A145" s="26" t="s">
        <v>108</v>
      </c>
      <c r="E145" s="57">
        <v>3255372.62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3255372.62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3255372.62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2.4629324899999999E-2</v>
      </c>
      <c r="F153" s="43"/>
      <c r="G153" s="44"/>
    </row>
    <row r="154" spans="1:256" x14ac:dyDescent="0.35">
      <c r="A154" s="26" t="s">
        <v>114</v>
      </c>
      <c r="E154" s="60">
        <v>46.058343999999998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314450.28000000003</v>
      </c>
      <c r="E157" s="2">
        <v>12</v>
      </c>
      <c r="F157" s="65"/>
      <c r="G157" s="44"/>
    </row>
    <row r="158" spans="1:256" x14ac:dyDescent="0.35">
      <c r="A158" s="26" t="s">
        <v>116</v>
      </c>
      <c r="D158" s="61">
        <v>151936.88</v>
      </c>
      <c r="F158" s="43"/>
      <c r="G158" s="44"/>
    </row>
    <row r="159" spans="1:256" x14ac:dyDescent="0.35">
      <c r="A159" s="2" t="s">
        <v>117</v>
      </c>
      <c r="D159" s="22">
        <f>+D157-D158</f>
        <v>162513.40000000002</v>
      </c>
    </row>
    <row r="160" spans="1:256" x14ac:dyDescent="0.35">
      <c r="A160" s="26" t="s">
        <v>118</v>
      </c>
      <c r="D160" s="12">
        <v>1060041525.37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1.073524E-3</v>
      </c>
      <c r="F162" s="65"/>
      <c r="G162" s="44"/>
    </row>
    <row r="163" spans="1:7" x14ac:dyDescent="0.35">
      <c r="A163" s="26" t="s">
        <v>120</v>
      </c>
      <c r="D163" s="66">
        <v>8.4022820000000001E-4</v>
      </c>
      <c r="F163" s="65"/>
      <c r="G163" s="44"/>
    </row>
    <row r="164" spans="1:7" x14ac:dyDescent="0.35">
      <c r="A164" s="26" t="s">
        <v>121</v>
      </c>
      <c r="D164" s="66">
        <v>-2.15691E-5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1.8397022695118574E-3</v>
      </c>
      <c r="F165" s="43"/>
      <c r="G165" s="44"/>
    </row>
    <row r="166" spans="1:7" x14ac:dyDescent="0.35">
      <c r="A166" s="26" t="s">
        <v>123</v>
      </c>
      <c r="D166" s="64">
        <f>AVERAGE(D162:D165)</f>
        <v>9.3297134237796441E-4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1530925.88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3118376.82</v>
      </c>
      <c r="E171" s="68">
        <v>137</v>
      </c>
      <c r="F171" s="66">
        <v>3.0463814156572728E-3</v>
      </c>
      <c r="G171" s="44"/>
    </row>
    <row r="172" spans="1:7" x14ac:dyDescent="0.35">
      <c r="A172" s="41" t="s">
        <v>128</v>
      </c>
      <c r="D172" s="57">
        <v>666272.21</v>
      </c>
      <c r="E172" s="68">
        <v>26</v>
      </c>
      <c r="F172" s="66">
        <v>6.5088967609530266E-4</v>
      </c>
      <c r="G172" s="44"/>
    </row>
    <row r="173" spans="1:7" x14ac:dyDescent="0.35">
      <c r="A173" s="41" t="s">
        <v>129</v>
      </c>
      <c r="D173" s="19">
        <v>92152.83</v>
      </c>
      <c r="E173" s="69">
        <v>5</v>
      </c>
      <c r="F173" s="66">
        <v>9.0025255098010904E-5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3876801.86</v>
      </c>
      <c r="E175" s="68">
        <f>SUM(E171:E174)</f>
        <v>168</v>
      </c>
      <c r="F175" s="74">
        <f>SUM(F171:F174)</f>
        <v>3.7872963468505863E-3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1.8752809999999999E-4</v>
      </c>
      <c r="E178" s="66">
        <v>3.3918270000000001E-4</v>
      </c>
      <c r="F178" s="65"/>
      <c r="G178" s="44"/>
    </row>
    <row r="179" spans="1:7" x14ac:dyDescent="0.35">
      <c r="A179" s="26" t="s">
        <v>134</v>
      </c>
      <c r="D179" s="66">
        <v>4.6344179999999998E-4</v>
      </c>
      <c r="E179" s="66">
        <v>4.5316950000000002E-4</v>
      </c>
      <c r="F179" s="65"/>
      <c r="G179" s="44"/>
    </row>
    <row r="180" spans="1:7" x14ac:dyDescent="0.35">
      <c r="A180" s="26" t="s">
        <v>135</v>
      </c>
      <c r="D180" s="66">
        <v>5.6203139999999997E-4</v>
      </c>
      <c r="E180" s="66">
        <v>5.1680539999999998E-4</v>
      </c>
      <c r="F180" s="65"/>
      <c r="G180" s="44"/>
    </row>
    <row r="181" spans="1:7" x14ac:dyDescent="0.35">
      <c r="A181" s="26" t="s">
        <v>136</v>
      </c>
      <c r="D181" s="66">
        <v>7.409149311933135E-4</v>
      </c>
      <c r="E181" s="66">
        <f>IF(D53&lt;=0,0,SUM('Jul23'!E172:E174)/D53)</f>
        <v>5.8102485286951305E-4</v>
      </c>
      <c r="F181" s="43"/>
      <c r="G181" s="44"/>
    </row>
    <row r="182" spans="1:7" x14ac:dyDescent="0.35">
      <c r="A182" s="26" t="s">
        <v>137</v>
      </c>
      <c r="D182" s="66">
        <f>AVERAGE(D178:D181)</f>
        <v>4.884790577983284E-4</v>
      </c>
      <c r="E182" s="66">
        <f>AVERAGE(E178:E181)</f>
        <v>4.7254561321737824E-4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782412.82</v>
      </c>
      <c r="F184" s="43"/>
      <c r="G184" s="44"/>
    </row>
    <row r="185" spans="1:7" x14ac:dyDescent="0.35">
      <c r="A185" s="2" t="s">
        <v>139</v>
      </c>
      <c r="D185" s="63">
        <v>7.6434889424941246E-4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2405958.12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89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22-B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76E9D-659A-49A8-A8AC-048E4FCB52CD}">
  <sheetPr codeName="Sheet10">
    <pageSetUpPr fitToPage="1"/>
  </sheetPr>
  <dimension ref="A1:IV228"/>
  <sheetViews>
    <sheetView showRuler="0" zoomScale="80" zoomScaleNormal="80" zoomScaleSheetLayoutView="90" workbookViewId="0">
      <selection activeCell="F6" sqref="F6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45107</v>
      </c>
      <c r="C3" s="7" t="s">
        <v>2</v>
      </c>
      <c r="D3" s="2">
        <v>30</v>
      </c>
      <c r="E3" s="2" t="s">
        <v>3</v>
      </c>
      <c r="F3" s="8">
        <v>45078</v>
      </c>
      <c r="G3" s="2"/>
    </row>
    <row r="4" spans="1:13" ht="15.75" customHeight="1" x14ac:dyDescent="0.45">
      <c r="A4" s="2" t="s">
        <v>4</v>
      </c>
      <c r="B4" s="6">
        <v>45124</v>
      </c>
      <c r="C4" s="7" t="s">
        <v>5</v>
      </c>
      <c r="D4" s="9">
        <v>32</v>
      </c>
      <c r="E4" s="2" t="s">
        <v>6</v>
      </c>
      <c r="F4" s="8">
        <v>45107</v>
      </c>
      <c r="G4" s="2"/>
    </row>
    <row r="5" spans="1:13" ht="17.25" customHeight="1" x14ac:dyDescent="0.45">
      <c r="C5" s="5"/>
      <c r="E5" s="2" t="s">
        <v>7</v>
      </c>
      <c r="F5" s="8">
        <v>45092</v>
      </c>
      <c r="G5" s="2"/>
    </row>
    <row r="6" spans="1:13" ht="15.75" customHeight="1" x14ac:dyDescent="0.45">
      <c r="C6" s="5"/>
      <c r="E6" s="2" t="s">
        <v>8</v>
      </c>
      <c r="F6" s="8">
        <v>45124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1477843167.03</v>
      </c>
      <c r="D10" s="18">
        <v>1100041255.53</v>
      </c>
      <c r="E10" s="19">
        <v>1060041525.37</v>
      </c>
      <c r="F10" s="20">
        <f>IF(C12&lt;=0,0,E10/C12)</f>
        <v>0.81407080633037376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175694119.15000001</v>
      </c>
      <c r="D11" s="18">
        <v>113592976.09</v>
      </c>
      <c r="E11" s="19">
        <v>107599276.36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1302149047.8799999</v>
      </c>
      <c r="D12" s="18">
        <v>986448279.43999994</v>
      </c>
      <c r="E12" s="19">
        <v>952442249.00999999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1302149047.8800001</v>
      </c>
      <c r="D13" s="18">
        <f>SUM(D14:D19)</f>
        <v>986448279.43999994</v>
      </c>
      <c r="E13" s="19">
        <f>SUM(E14:E19)</f>
        <v>952442249.01000011</v>
      </c>
      <c r="F13" s="20">
        <f>IF(C13&lt;=0,0,E13/C13)</f>
        <v>0.73143873242517832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3.6880000000000003E-2</v>
      </c>
      <c r="C14" s="23">
        <v>270000000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4.4999999999999998E-2</v>
      </c>
      <c r="C15" s="23">
        <v>443300000</v>
      </c>
      <c r="D15" s="18">
        <v>397599231.56</v>
      </c>
      <c r="E15" s="19">
        <v>363593201.13000005</v>
      </c>
      <c r="F15" s="20">
        <f t="shared" si="0"/>
        <v>0.82019670906835118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4.4600000000000001E-2</v>
      </c>
      <c r="C17" s="23">
        <v>443300000</v>
      </c>
      <c r="D17" s="18">
        <v>443300000</v>
      </c>
      <c r="E17" s="19">
        <v>443300000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4.4499999999999998E-2</v>
      </c>
      <c r="C18" s="23">
        <v>93400000</v>
      </c>
      <c r="D18" s="18">
        <v>93400000</v>
      </c>
      <c r="E18" s="19">
        <v>93400000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52149047.880000003</v>
      </c>
      <c r="D19" s="18">
        <v>52149047.880000003</v>
      </c>
      <c r="E19" s="19">
        <v>52149047.880000003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34006030.429999948</v>
      </c>
      <c r="C24" s="18">
        <v>1490997.12</v>
      </c>
      <c r="D24" s="34">
        <f t="shared" ref="D24:D28" si="1">IF(C15&lt;=0,0,B24/(C15/1000))</f>
        <v>76.711099548838135</v>
      </c>
      <c r="E24" s="35">
        <f t="shared" ref="E24:E28" si="2">IF(C15&lt;=0,0,C24/(C15/1000))</f>
        <v>3.3634042860365443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1647598.33</v>
      </c>
      <c r="D26" s="34">
        <f t="shared" si="1"/>
        <v>0</v>
      </c>
      <c r="E26" s="35">
        <f t="shared" si="2"/>
        <v>3.7166666591473043</v>
      </c>
      <c r="F26" s="31"/>
    </row>
    <row r="27" spans="1:13" x14ac:dyDescent="0.35">
      <c r="A27" s="26" t="s">
        <v>22</v>
      </c>
      <c r="B27" s="18">
        <v>0</v>
      </c>
      <c r="C27" s="18">
        <v>346358.33</v>
      </c>
      <c r="D27" s="34">
        <f t="shared" si="1"/>
        <v>0</v>
      </c>
      <c r="E27" s="35">
        <f t="shared" si="2"/>
        <v>3.7083332976445398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34006030.429999948</v>
      </c>
      <c r="C29" s="36">
        <f>SUM(C23:C28)</f>
        <v>3484953.7800000003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2285331.4300000002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2285331.4300000002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39844528.060000002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39844528.060000002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157179.34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42287038.830000006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55167</v>
      </c>
      <c r="E51" s="48">
        <v>986448279.43999994</v>
      </c>
      <c r="F51" s="43"/>
      <c r="G51" s="44"/>
    </row>
    <row r="52" spans="1:7" x14ac:dyDescent="0.35">
      <c r="A52" s="26" t="s">
        <v>44</v>
      </c>
      <c r="D52" s="10"/>
      <c r="E52" s="45">
        <f>D12-E12</f>
        <v>34006030.429999948</v>
      </c>
      <c r="F52" s="43"/>
      <c r="G52" s="44"/>
    </row>
    <row r="53" spans="1:7" x14ac:dyDescent="0.35">
      <c r="A53" s="26"/>
      <c r="D53" s="55">
        <v>54179</v>
      </c>
      <c r="E53" s="56">
        <f>E51-E52</f>
        <v>952442249.00999999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42287038.830000006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42287038.830000006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916701.05</v>
      </c>
      <c r="F64" s="43"/>
      <c r="G64" s="44"/>
    </row>
    <row r="65" spans="1:7" x14ac:dyDescent="0.35">
      <c r="A65" s="41" t="s">
        <v>51</v>
      </c>
      <c r="E65" s="57">
        <v>916701.05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1490997.12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1490997.12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1647598.33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1647598.33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346358.33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346358.33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3484953.7800000003</v>
      </c>
      <c r="F110" s="43"/>
      <c r="G110" s="44"/>
    </row>
    <row r="111" spans="1:7" x14ac:dyDescent="0.35">
      <c r="A111" s="58" t="s">
        <v>86</v>
      </c>
      <c r="E111" s="12">
        <f>E74+E82+E90+E98+E106</f>
        <v>3484953.7800000003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37885384.003725007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34006030.429999948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34006030.429999948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3879353.5737250596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3879353.5737250596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3255372.62</v>
      </c>
      <c r="F143" s="43"/>
      <c r="G143" s="44"/>
    </row>
    <row r="144" spans="1:7" x14ac:dyDescent="0.35">
      <c r="A144" s="26" t="s">
        <v>107</v>
      </c>
      <c r="E144" s="12">
        <v>3255372.62</v>
      </c>
      <c r="G144" s="44"/>
    </row>
    <row r="145" spans="1:256" x14ac:dyDescent="0.35">
      <c r="A145" s="26" t="s">
        <v>108</v>
      </c>
      <c r="E145" s="57">
        <v>3255372.62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3255372.62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3255372.62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2.4556647399999999E-2</v>
      </c>
      <c r="F153" s="43"/>
      <c r="G153" s="44"/>
    </row>
    <row r="154" spans="1:256" x14ac:dyDescent="0.35">
      <c r="A154" s="26" t="s">
        <v>114</v>
      </c>
      <c r="E154" s="60">
        <v>46.915103999999999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155202.1</v>
      </c>
      <c r="E157" s="2">
        <v>9</v>
      </c>
      <c r="F157" s="65"/>
      <c r="G157" s="44"/>
    </row>
    <row r="158" spans="1:256" x14ac:dyDescent="0.35">
      <c r="A158" s="26" t="s">
        <v>116</v>
      </c>
      <c r="D158" s="61">
        <v>157179.34</v>
      </c>
      <c r="F158" s="43"/>
      <c r="G158" s="44"/>
    </row>
    <row r="159" spans="1:256" x14ac:dyDescent="0.35">
      <c r="A159" s="2" t="s">
        <v>117</v>
      </c>
      <c r="D159" s="22">
        <f>+D157-D158</f>
        <v>-1977.2399999999907</v>
      </c>
    </row>
    <row r="160" spans="1:256" x14ac:dyDescent="0.35">
      <c r="A160" s="26" t="s">
        <v>118</v>
      </c>
      <c r="D160" s="12">
        <v>1100041255.53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3.0409717999999998E-3</v>
      </c>
      <c r="F162" s="65"/>
      <c r="G162" s="44"/>
    </row>
    <row r="163" spans="1:7" x14ac:dyDescent="0.35">
      <c r="A163" s="26" t="s">
        <v>120</v>
      </c>
      <c r="D163" s="66">
        <v>1.073524E-3</v>
      </c>
      <c r="F163" s="65"/>
      <c r="G163" s="44"/>
    </row>
    <row r="164" spans="1:7" x14ac:dyDescent="0.35">
      <c r="A164" s="26" t="s">
        <v>121</v>
      </c>
      <c r="D164" s="66">
        <v>8.4022820000000001E-4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-2.1569081960083648E-5</v>
      </c>
      <c r="F165" s="43"/>
      <c r="G165" s="44"/>
    </row>
    <row r="166" spans="1:7" x14ac:dyDescent="0.35">
      <c r="A166" s="26" t="s">
        <v>123</v>
      </c>
      <c r="D166" s="64">
        <f>AVERAGE(D162:D165)</f>
        <v>1.233288729509979E-3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1368412.48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2442317.06</v>
      </c>
      <c r="E171" s="68">
        <v>99</v>
      </c>
      <c r="F171" s="66">
        <v>2.3039824398836889E-3</v>
      </c>
      <c r="G171" s="44"/>
    </row>
    <row r="172" spans="1:7" x14ac:dyDescent="0.35">
      <c r="A172" s="41" t="s">
        <v>128</v>
      </c>
      <c r="D172" s="57">
        <v>451090.49</v>
      </c>
      <c r="E172" s="68">
        <v>21</v>
      </c>
      <c r="F172" s="66">
        <v>4.255403955449293E-4</v>
      </c>
      <c r="G172" s="44"/>
    </row>
    <row r="173" spans="1:7" x14ac:dyDescent="0.35">
      <c r="A173" s="41" t="s">
        <v>129</v>
      </c>
      <c r="D173" s="19">
        <v>144686.18</v>
      </c>
      <c r="E173" s="69">
        <v>7</v>
      </c>
      <c r="F173" s="66">
        <v>1.3649104920630191E-4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3038093.73</v>
      </c>
      <c r="E175" s="68">
        <f>SUM(E171:E174)</f>
        <v>127</v>
      </c>
      <c r="F175" s="74">
        <f>SUM(F171:F174)</f>
        <v>2.8660138846349202E-3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2.6001669999999998E-4</v>
      </c>
      <c r="E178" s="66">
        <v>2.9759300000000002E-4</v>
      </c>
      <c r="F178" s="65"/>
      <c r="G178" s="44"/>
    </row>
    <row r="179" spans="1:7" x14ac:dyDescent="0.35">
      <c r="A179" s="26" t="s">
        <v>134</v>
      </c>
      <c r="D179" s="66">
        <v>1.8752809999999999E-4</v>
      </c>
      <c r="E179" s="66">
        <v>3.3918270000000001E-4</v>
      </c>
      <c r="F179" s="65"/>
      <c r="G179" s="44"/>
    </row>
    <row r="180" spans="1:7" x14ac:dyDescent="0.35">
      <c r="A180" s="26" t="s">
        <v>135</v>
      </c>
      <c r="D180" s="66">
        <v>4.6344179999999998E-4</v>
      </c>
      <c r="E180" s="66">
        <v>4.5316950000000002E-4</v>
      </c>
      <c r="F180" s="65"/>
      <c r="G180" s="44"/>
    </row>
    <row r="181" spans="1:7" x14ac:dyDescent="0.35">
      <c r="A181" s="26" t="s">
        <v>136</v>
      </c>
      <c r="D181" s="66">
        <v>5.6203144475123112E-4</v>
      </c>
      <c r="E181" s="66">
        <f>IF(D53&lt;=0,0,SUM('Jun23'!E172:E174)/D53)</f>
        <v>5.1680540430794222E-4</v>
      </c>
      <c r="F181" s="43"/>
      <c r="G181" s="44"/>
    </row>
    <row r="182" spans="1:7" x14ac:dyDescent="0.35">
      <c r="A182" s="26" t="s">
        <v>137</v>
      </c>
      <c r="D182" s="66">
        <f>AVERAGE(D178:D181)</f>
        <v>3.6825451118780773E-4</v>
      </c>
      <c r="E182" s="66">
        <f>AVERAGE(E178:E181)</f>
        <v>4.0168765107698558E-4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613453.51</v>
      </c>
      <c r="F184" s="43"/>
      <c r="G184" s="44"/>
    </row>
    <row r="185" spans="1:7" x14ac:dyDescent="0.35">
      <c r="A185" s="2" t="s">
        <v>139</v>
      </c>
      <c r="D185" s="63">
        <v>5.7870705563716331E-4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2683360.23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100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22-B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3C710-A5E7-4C55-927F-C659324B916B}">
  <sheetPr codeName="Sheet9">
    <pageSetUpPr fitToPage="1"/>
  </sheetPr>
  <dimension ref="A1:IV228"/>
  <sheetViews>
    <sheetView showRuler="0" zoomScale="80" zoomScaleNormal="80" zoomScaleSheetLayoutView="90" workbookViewId="0">
      <selection activeCell="A18" sqref="A18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45077</v>
      </c>
      <c r="C3" s="7" t="s">
        <v>2</v>
      </c>
      <c r="D3" s="2">
        <v>30</v>
      </c>
      <c r="E3" s="2" t="s">
        <v>3</v>
      </c>
      <c r="F3" s="8">
        <v>45047</v>
      </c>
      <c r="G3" s="2"/>
    </row>
    <row r="4" spans="1:13" ht="15.75" customHeight="1" x14ac:dyDescent="0.45">
      <c r="A4" s="2" t="s">
        <v>4</v>
      </c>
      <c r="B4" s="6">
        <v>45092</v>
      </c>
      <c r="C4" s="7" t="s">
        <v>5</v>
      </c>
      <c r="D4" s="9">
        <v>31</v>
      </c>
      <c r="E4" s="2" t="s">
        <v>6</v>
      </c>
      <c r="F4" s="8">
        <v>45077</v>
      </c>
      <c r="G4" s="2"/>
    </row>
    <row r="5" spans="1:13" ht="17.25" customHeight="1" x14ac:dyDescent="0.45">
      <c r="C5" s="5"/>
      <c r="E5" s="2" t="s">
        <v>7</v>
      </c>
      <c r="F5" s="8">
        <v>45061</v>
      </c>
      <c r="G5" s="2"/>
    </row>
    <row r="6" spans="1:13" ht="15.75" customHeight="1" x14ac:dyDescent="0.45">
      <c r="C6" s="5"/>
      <c r="E6" s="2" t="s">
        <v>8</v>
      </c>
      <c r="F6" s="8">
        <v>45092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1477843167.03</v>
      </c>
      <c r="D10" s="18">
        <v>1140300995.4400001</v>
      </c>
      <c r="E10" s="19">
        <v>1100041255.53</v>
      </c>
      <c r="F10" s="20">
        <f>IF(C12&lt;=0,0,E10/C12)</f>
        <v>0.84478904878128414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175694119.15000001</v>
      </c>
      <c r="D11" s="18">
        <v>119893088.84</v>
      </c>
      <c r="E11" s="19">
        <v>113592976.09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1302149047.8799999</v>
      </c>
      <c r="D12" s="18">
        <v>1020407906.6</v>
      </c>
      <c r="E12" s="19">
        <v>986448279.43999994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1302149047.8800001</v>
      </c>
      <c r="D13" s="18">
        <f>SUM(D14:D19)</f>
        <v>1020407906.6</v>
      </c>
      <c r="E13" s="19">
        <f>SUM(E14:E19)</f>
        <v>986448279.43999994</v>
      </c>
      <c r="F13" s="20">
        <f>IF(C13&lt;=0,0,E13/C13)</f>
        <v>0.75755404578762653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3.6880000000000003E-2</v>
      </c>
      <c r="C14" s="23">
        <v>270000000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4.4999999999999998E-2</v>
      </c>
      <c r="C15" s="23">
        <v>443300000</v>
      </c>
      <c r="D15" s="18">
        <v>431558858.72000003</v>
      </c>
      <c r="E15" s="19">
        <v>397599231.55999994</v>
      </c>
      <c r="F15" s="20">
        <f t="shared" si="0"/>
        <v>0.89690780861718911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4.4600000000000001E-2</v>
      </c>
      <c r="C17" s="23">
        <v>443300000</v>
      </c>
      <c r="D17" s="18">
        <v>443300000</v>
      </c>
      <c r="E17" s="19">
        <v>443300000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4.4499999999999998E-2</v>
      </c>
      <c r="C18" s="23">
        <v>93400000</v>
      </c>
      <c r="D18" s="18">
        <v>93400000</v>
      </c>
      <c r="E18" s="19">
        <v>93400000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52149047.880000003</v>
      </c>
      <c r="D19" s="18">
        <v>52149047.880000003</v>
      </c>
      <c r="E19" s="19">
        <v>52149047.880000003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33959627.160000086</v>
      </c>
      <c r="C24" s="18">
        <v>1618345.72</v>
      </c>
      <c r="D24" s="34">
        <f t="shared" ref="D24:D28" si="1">IF(C15&lt;=0,0,B24/(C15/1000))</f>
        <v>76.606422648319622</v>
      </c>
      <c r="E24" s="35">
        <f t="shared" ref="E24:E28" si="2">IF(C15&lt;=0,0,C24/(C15/1000))</f>
        <v>3.6506783667944958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1647598.33</v>
      </c>
      <c r="D26" s="34">
        <f t="shared" si="1"/>
        <v>0</v>
      </c>
      <c r="E26" s="35">
        <f t="shared" si="2"/>
        <v>3.7166666591473043</v>
      </c>
      <c r="F26" s="31"/>
    </row>
    <row r="27" spans="1:13" x14ac:dyDescent="0.35">
      <c r="A27" s="26" t="s">
        <v>22</v>
      </c>
      <c r="B27" s="18">
        <v>0</v>
      </c>
      <c r="C27" s="18">
        <v>346358.33</v>
      </c>
      <c r="D27" s="34">
        <f t="shared" si="1"/>
        <v>0</v>
      </c>
      <c r="E27" s="35">
        <f t="shared" si="2"/>
        <v>3.7083332976445398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33959627.160000086</v>
      </c>
      <c r="C29" s="36">
        <f>SUM(C23:C28)</f>
        <v>3612302.38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2398203.0699999998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2398203.0699999998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39931034.950000003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39931034.950000003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248862.21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42578100.230000004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56017</v>
      </c>
      <c r="E51" s="48">
        <v>1020407906.6</v>
      </c>
      <c r="F51" s="43"/>
      <c r="G51" s="44"/>
    </row>
    <row r="52" spans="1:7" x14ac:dyDescent="0.35">
      <c r="A52" s="26" t="s">
        <v>44</v>
      </c>
      <c r="D52" s="10"/>
      <c r="E52" s="45">
        <f>D12-E12</f>
        <v>33959627.160000086</v>
      </c>
      <c r="F52" s="43"/>
      <c r="G52" s="44"/>
    </row>
    <row r="53" spans="1:7" x14ac:dyDescent="0.35">
      <c r="A53" s="26"/>
      <c r="D53" s="55">
        <v>55167</v>
      </c>
      <c r="E53" s="56">
        <f>E51-E52</f>
        <v>986448279.43999994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42578100.230000004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42578100.230000004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950250.83</v>
      </c>
      <c r="F64" s="43"/>
      <c r="G64" s="44"/>
    </row>
    <row r="65" spans="1:7" x14ac:dyDescent="0.35">
      <c r="A65" s="41" t="s">
        <v>51</v>
      </c>
      <c r="E65" s="57">
        <v>950250.83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1618345.72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1618345.72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1647598.33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1647598.33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346358.33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346358.33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3612302.38</v>
      </c>
      <c r="F110" s="43"/>
      <c r="G110" s="44"/>
    </row>
    <row r="111" spans="1:7" x14ac:dyDescent="0.35">
      <c r="A111" s="58" t="s">
        <v>86</v>
      </c>
      <c r="E111" s="12">
        <f>E74+E82+E90+E98+E106</f>
        <v>3612302.38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38015547.02046667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33959627.160000086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33959627.160000086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4055919.8604665846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4055919.8604665846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3255372.62</v>
      </c>
      <c r="F143" s="43"/>
      <c r="G143" s="44"/>
    </row>
    <row r="144" spans="1:7" x14ac:dyDescent="0.35">
      <c r="A144" s="26" t="s">
        <v>107</v>
      </c>
      <c r="E144" s="12">
        <v>3255372.62</v>
      </c>
      <c r="G144" s="44"/>
    </row>
    <row r="145" spans="1:256" x14ac:dyDescent="0.35">
      <c r="A145" s="26" t="s">
        <v>108</v>
      </c>
      <c r="E145" s="57">
        <v>3255372.62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3255372.62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3255372.62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2.45084572E-2</v>
      </c>
      <c r="F153" s="43"/>
      <c r="G153" s="44"/>
    </row>
    <row r="154" spans="1:256" x14ac:dyDescent="0.35">
      <c r="A154" s="26" t="s">
        <v>114</v>
      </c>
      <c r="E154" s="60">
        <v>47.778063000000003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328704.96000000002</v>
      </c>
      <c r="E157" s="2">
        <v>16</v>
      </c>
      <c r="F157" s="65"/>
      <c r="G157" s="44"/>
    </row>
    <row r="158" spans="1:256" x14ac:dyDescent="0.35">
      <c r="A158" s="26" t="s">
        <v>116</v>
      </c>
      <c r="D158" s="61">
        <v>248862.21</v>
      </c>
      <c r="F158" s="43"/>
      <c r="G158" s="44"/>
    </row>
    <row r="159" spans="1:256" x14ac:dyDescent="0.35">
      <c r="A159" s="2" t="s">
        <v>117</v>
      </c>
      <c r="D159" s="22">
        <f>+D157-D158</f>
        <v>79842.750000000029</v>
      </c>
    </row>
    <row r="160" spans="1:256" x14ac:dyDescent="0.35">
      <c r="A160" s="26" t="s">
        <v>118</v>
      </c>
      <c r="D160" s="12">
        <v>1140300995.4400001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3.7268270000000002E-4</v>
      </c>
      <c r="F162" s="65"/>
      <c r="G162" s="44"/>
    </row>
    <row r="163" spans="1:7" x14ac:dyDescent="0.35">
      <c r="A163" s="26" t="s">
        <v>120</v>
      </c>
      <c r="D163" s="66">
        <v>3.0409717999999998E-3</v>
      </c>
      <c r="F163" s="65"/>
      <c r="G163" s="44"/>
    </row>
    <row r="164" spans="1:7" x14ac:dyDescent="0.35">
      <c r="A164" s="26" t="s">
        <v>121</v>
      </c>
      <c r="D164" s="66">
        <v>1.073524E-3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8.4022815364666055E-4</v>
      </c>
      <c r="F165" s="43"/>
      <c r="G165" s="44"/>
    </row>
    <row r="166" spans="1:7" x14ac:dyDescent="0.35">
      <c r="A166" s="26" t="s">
        <v>123</v>
      </c>
      <c r="D166" s="64">
        <f>AVERAGE(D162:D165)</f>
        <v>1.331851663411665E-3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1370389.72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2252935.21</v>
      </c>
      <c r="E171" s="68">
        <v>97</v>
      </c>
      <c r="F171" s="66">
        <v>2.0480461061567509E-3</v>
      </c>
      <c r="G171" s="44"/>
    </row>
    <row r="172" spans="1:7" x14ac:dyDescent="0.35">
      <c r="A172" s="41" t="s">
        <v>128</v>
      </c>
      <c r="D172" s="57">
        <v>481229.37</v>
      </c>
      <c r="E172" s="68">
        <v>22</v>
      </c>
      <c r="F172" s="66">
        <v>4.3746483832385325E-4</v>
      </c>
      <c r="G172" s="44"/>
    </row>
    <row r="173" spans="1:7" x14ac:dyDescent="0.35">
      <c r="A173" s="41" t="s">
        <v>129</v>
      </c>
      <c r="D173" s="19">
        <v>28575.71</v>
      </c>
      <c r="E173" s="69">
        <v>3</v>
      </c>
      <c r="F173" s="66">
        <v>2.5976943915828156E-5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2762740.29</v>
      </c>
      <c r="E175" s="68">
        <f>SUM(E171:E174)</f>
        <v>122</v>
      </c>
      <c r="F175" s="74">
        <f>SUM(F171:F174)</f>
        <v>2.5114878883964326E-3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2.9423040000000001E-4</v>
      </c>
      <c r="E178" s="66">
        <v>3.0494000000000002E-4</v>
      </c>
      <c r="F178" s="65"/>
      <c r="G178" s="44"/>
    </row>
    <row r="179" spans="1:7" x14ac:dyDescent="0.35">
      <c r="A179" s="26" t="s">
        <v>134</v>
      </c>
      <c r="D179" s="66">
        <v>2.6001669999999998E-4</v>
      </c>
      <c r="E179" s="66">
        <v>2.9759300000000002E-4</v>
      </c>
      <c r="F179" s="65"/>
      <c r="G179" s="44"/>
    </row>
    <row r="180" spans="1:7" x14ac:dyDescent="0.35">
      <c r="A180" s="26" t="s">
        <v>135</v>
      </c>
      <c r="D180" s="66">
        <v>1.8752809999999999E-4</v>
      </c>
      <c r="E180" s="66">
        <v>3.3918270000000001E-4</v>
      </c>
      <c r="F180" s="65"/>
      <c r="G180" s="44"/>
    </row>
    <row r="181" spans="1:7" x14ac:dyDescent="0.35">
      <c r="A181" s="26" t="s">
        <v>136</v>
      </c>
      <c r="D181" s="66">
        <v>4.6344178223968143E-4</v>
      </c>
      <c r="E181" s="66">
        <f>IF(D53&lt;=0,0,SUM('May23'!E172:E174)/D53)</f>
        <v>4.5316946725397429E-4</v>
      </c>
      <c r="F181" s="43"/>
      <c r="G181" s="44"/>
    </row>
    <row r="182" spans="1:7" x14ac:dyDescent="0.35">
      <c r="A182" s="26" t="s">
        <v>137</v>
      </c>
      <c r="D182" s="66">
        <f>AVERAGE(D178:D181)</f>
        <v>3.0130424555992034E-4</v>
      </c>
      <c r="E182" s="66">
        <f>AVERAGE(E178:E181)</f>
        <v>3.4872129181349359E-4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509805.08</v>
      </c>
      <c r="F184" s="43"/>
      <c r="G184" s="44"/>
    </row>
    <row r="185" spans="1:7" x14ac:dyDescent="0.35">
      <c r="A185" s="2" t="s">
        <v>139</v>
      </c>
      <c r="D185" s="63">
        <v>4.6344178223968143E-4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2087084.24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85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22-B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62A4E-C8ED-426E-B1B3-D8BF77CD451E}">
  <sheetPr codeName="Sheet8">
    <pageSetUpPr fitToPage="1"/>
  </sheetPr>
  <dimension ref="A1:IV228"/>
  <sheetViews>
    <sheetView showRuler="0" zoomScale="80" zoomScaleNormal="80" zoomScaleSheetLayoutView="90" workbookViewId="0">
      <selection activeCell="A13" sqref="A13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45046</v>
      </c>
      <c r="C3" s="7" t="s">
        <v>2</v>
      </c>
      <c r="D3" s="2">
        <v>30</v>
      </c>
      <c r="E3" s="2" t="s">
        <v>3</v>
      </c>
      <c r="F3" s="8">
        <v>45017</v>
      </c>
      <c r="G3" s="2"/>
    </row>
    <row r="4" spans="1:13" ht="15.75" customHeight="1" x14ac:dyDescent="0.45">
      <c r="A4" s="2" t="s">
        <v>4</v>
      </c>
      <c r="B4" s="6">
        <v>45061</v>
      </c>
      <c r="C4" s="7" t="s">
        <v>5</v>
      </c>
      <c r="D4" s="9">
        <v>28</v>
      </c>
      <c r="E4" s="2" t="s">
        <v>6</v>
      </c>
      <c r="F4" s="8">
        <v>45046</v>
      </c>
      <c r="G4" s="2"/>
    </row>
    <row r="5" spans="1:13" ht="17.25" customHeight="1" x14ac:dyDescent="0.45">
      <c r="C5" s="5"/>
      <c r="E5" s="2" t="s">
        <v>7</v>
      </c>
      <c r="F5" s="8">
        <v>45033</v>
      </c>
      <c r="G5" s="2"/>
    </row>
    <row r="6" spans="1:13" ht="15.75" customHeight="1" x14ac:dyDescent="0.45">
      <c r="C6" s="5"/>
      <c r="E6" s="2" t="s">
        <v>8</v>
      </c>
      <c r="F6" s="8">
        <v>45061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1477843167.03</v>
      </c>
      <c r="D10" s="18">
        <v>1177275782.0699999</v>
      </c>
      <c r="E10" s="19">
        <v>1140300995.4400001</v>
      </c>
      <c r="F10" s="20">
        <f>IF(C12&lt;=0,0,E10/C12)</f>
        <v>0.87570696864272102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175694119.15000001</v>
      </c>
      <c r="D11" s="18">
        <v>125765015.90000001</v>
      </c>
      <c r="E11" s="19">
        <v>119893088.84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1302149047.8799999</v>
      </c>
      <c r="D12" s="18">
        <v>1051510766.17</v>
      </c>
      <c r="E12" s="19">
        <v>1020407906.6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1302149047.8800001</v>
      </c>
      <c r="D13" s="18">
        <f>SUM(D14:D19)</f>
        <v>1051510766.17</v>
      </c>
      <c r="E13" s="19">
        <f>SUM(E14:E19)</f>
        <v>1020407906.6</v>
      </c>
      <c r="F13" s="20">
        <f>IF(C13&lt;=0,0,E13/C13)</f>
        <v>0.78363372323721581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3.6880000000000003E-2</v>
      </c>
      <c r="C14" s="23">
        <v>270000000</v>
      </c>
      <c r="D14" s="18">
        <v>19361718.289999999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4.4999999999999998E-2</v>
      </c>
      <c r="C15" s="23">
        <v>443300000</v>
      </c>
      <c r="D15" s="18">
        <v>443300000</v>
      </c>
      <c r="E15" s="19">
        <v>431558858.72000009</v>
      </c>
      <c r="F15" s="20">
        <f t="shared" si="0"/>
        <v>0.97351423126550884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4.4600000000000001E-2</v>
      </c>
      <c r="C17" s="23">
        <v>443300000</v>
      </c>
      <c r="D17" s="18">
        <v>443300000</v>
      </c>
      <c r="E17" s="19">
        <v>443300000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4.4499999999999998E-2</v>
      </c>
      <c r="C18" s="23">
        <v>93400000</v>
      </c>
      <c r="D18" s="18">
        <v>93400000</v>
      </c>
      <c r="E18" s="19">
        <v>93400000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52149047.880000003</v>
      </c>
      <c r="D19" s="18">
        <v>52149047.880000003</v>
      </c>
      <c r="E19" s="19">
        <v>52149047.880000003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19361718.289999999</v>
      </c>
      <c r="C23" s="18">
        <v>55538.01</v>
      </c>
      <c r="D23" s="34">
        <f>IF(C14&lt;=0,0,B23/(C14/1000))</f>
        <v>71.71006774074074</v>
      </c>
      <c r="E23" s="35">
        <f>IF(C14&lt;=0,0,C23/(C14/1000))</f>
        <v>0.20569633333333334</v>
      </c>
      <c r="F23" s="31"/>
    </row>
    <row r="24" spans="1:13" x14ac:dyDescent="0.35">
      <c r="A24" s="26" t="s">
        <v>19</v>
      </c>
      <c r="B24" s="18">
        <v>11741141.279999934</v>
      </c>
      <c r="C24" s="18">
        <v>1662375</v>
      </c>
      <c r="D24" s="34">
        <f t="shared" ref="D24:D28" si="1">IF(C15&lt;=0,0,B24/(C15/1000))</f>
        <v>26.485768734491167</v>
      </c>
      <c r="E24" s="35">
        <f t="shared" ref="E24:E28" si="2">IF(C15&lt;=0,0,C24/(C15/1000))</f>
        <v>3.75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1647598.33</v>
      </c>
      <c r="D26" s="34">
        <f t="shared" si="1"/>
        <v>0</v>
      </c>
      <c r="E26" s="35">
        <f t="shared" si="2"/>
        <v>3.7166666591473043</v>
      </c>
      <c r="F26" s="31"/>
    </row>
    <row r="27" spans="1:13" x14ac:dyDescent="0.35">
      <c r="A27" s="26" t="s">
        <v>22</v>
      </c>
      <c r="B27" s="18">
        <v>0</v>
      </c>
      <c r="C27" s="18">
        <v>346358.33</v>
      </c>
      <c r="D27" s="34">
        <f t="shared" si="1"/>
        <v>0</v>
      </c>
      <c r="E27" s="35">
        <f t="shared" si="2"/>
        <v>3.7083332976445398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31102859.569999933</v>
      </c>
      <c r="C29" s="36">
        <f>SUM(C23:C28)</f>
        <v>3711869.67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2265195.89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2265195.89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36683016.299999997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36683016.299999997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186450.85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39134663.039999999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57125</v>
      </c>
      <c r="E51" s="48">
        <v>1051510766.17</v>
      </c>
      <c r="F51" s="43"/>
      <c r="G51" s="44"/>
    </row>
    <row r="52" spans="1:7" x14ac:dyDescent="0.35">
      <c r="A52" s="26" t="s">
        <v>44</v>
      </c>
      <c r="D52" s="10"/>
      <c r="E52" s="45">
        <f>D12-E12</f>
        <v>31102859.569999933</v>
      </c>
      <c r="F52" s="43"/>
      <c r="G52" s="44"/>
    </row>
    <row r="53" spans="1:7" x14ac:dyDescent="0.35">
      <c r="A53" s="26"/>
      <c r="D53" s="55">
        <v>56017</v>
      </c>
      <c r="E53" s="56">
        <f>E51-E52</f>
        <v>1020407906.6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39134663.039999999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39134663.039999999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981063.15</v>
      </c>
      <c r="F64" s="43"/>
      <c r="G64" s="44"/>
    </row>
    <row r="65" spans="1:7" x14ac:dyDescent="0.35">
      <c r="A65" s="41" t="s">
        <v>51</v>
      </c>
      <c r="E65" s="57">
        <v>981063.15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55538.01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55538.01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1662375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1662375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1647598.33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1647598.33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346358.33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346358.33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3711869.67</v>
      </c>
      <c r="F110" s="43"/>
      <c r="G110" s="44"/>
    </row>
    <row r="111" spans="1:7" x14ac:dyDescent="0.35">
      <c r="A111" s="58" t="s">
        <v>86</v>
      </c>
      <c r="E111" s="12">
        <f>E74+E82+E90+E98+E106</f>
        <v>3711869.67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34441730.218274996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31102859.569999933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31102859.569999933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3338870.6482750699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3338870.6482750699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3255372.62</v>
      </c>
      <c r="F143" s="43"/>
      <c r="G143" s="44"/>
    </row>
    <row r="144" spans="1:7" x14ac:dyDescent="0.35">
      <c r="A144" s="26" t="s">
        <v>107</v>
      </c>
      <c r="E144" s="12">
        <v>3255372.62</v>
      </c>
      <c r="G144" s="44"/>
    </row>
    <row r="145" spans="1:256" x14ac:dyDescent="0.35">
      <c r="A145" s="26" t="s">
        <v>108</v>
      </c>
      <c r="E145" s="57">
        <v>3255372.62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3255372.62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3255372.62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2.4442009099999999E-2</v>
      </c>
      <c r="F153" s="43"/>
      <c r="G153" s="44"/>
    </row>
    <row r="154" spans="1:256" x14ac:dyDescent="0.35">
      <c r="A154" s="26" t="s">
        <v>114</v>
      </c>
      <c r="E154" s="60">
        <v>48.684316000000003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291770.33</v>
      </c>
      <c r="E157" s="2">
        <v>10</v>
      </c>
      <c r="F157" s="65"/>
      <c r="G157" s="44"/>
    </row>
    <row r="158" spans="1:256" x14ac:dyDescent="0.35">
      <c r="A158" s="26" t="s">
        <v>116</v>
      </c>
      <c r="D158" s="61">
        <v>186450.85</v>
      </c>
      <c r="F158" s="43"/>
      <c r="G158" s="44"/>
    </row>
    <row r="159" spans="1:256" x14ac:dyDescent="0.35">
      <c r="A159" s="2" t="s">
        <v>117</v>
      </c>
      <c r="D159" s="22">
        <f>+D157-D158</f>
        <v>105319.48000000001</v>
      </c>
    </row>
    <row r="160" spans="1:256" x14ac:dyDescent="0.35">
      <c r="A160" s="26" t="s">
        <v>118</v>
      </c>
      <c r="D160" s="12">
        <v>1177275782.0699999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-3.3313530000000002E-4</v>
      </c>
      <c r="F162" s="65"/>
      <c r="G162" s="44"/>
    </row>
    <row r="163" spans="1:7" x14ac:dyDescent="0.35">
      <c r="A163" s="26" t="s">
        <v>120</v>
      </c>
      <c r="D163" s="66">
        <v>3.7268270000000002E-4</v>
      </c>
      <c r="F163" s="65"/>
      <c r="G163" s="44"/>
    </row>
    <row r="164" spans="1:7" x14ac:dyDescent="0.35">
      <c r="A164" s="26" t="s">
        <v>121</v>
      </c>
      <c r="D164" s="66">
        <v>3.0409717999999998E-3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1.0735239603568551E-3</v>
      </c>
      <c r="F165" s="43"/>
      <c r="G165" s="44"/>
    </row>
    <row r="166" spans="1:7" x14ac:dyDescent="0.35">
      <c r="A166" s="26" t="s">
        <v>123</v>
      </c>
      <c r="D166" s="64">
        <f>AVERAGE(D162:D165)</f>
        <v>1.0385107900892138E-3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1290546.97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2273391.5699999998</v>
      </c>
      <c r="E171" s="68">
        <v>91</v>
      </c>
      <c r="F171" s="66">
        <v>1.9936767389410037E-3</v>
      </c>
      <c r="G171" s="44"/>
    </row>
    <row r="172" spans="1:7" x14ac:dyDescent="0.35">
      <c r="A172" s="41" t="s">
        <v>128</v>
      </c>
      <c r="D172" s="57">
        <v>173906.17</v>
      </c>
      <c r="E172" s="68">
        <v>13</v>
      </c>
      <c r="F172" s="66">
        <v>1.5250900481139721E-4</v>
      </c>
      <c r="G172" s="44"/>
    </row>
    <row r="173" spans="1:7" x14ac:dyDescent="0.35">
      <c r="A173" s="41" t="s">
        <v>129</v>
      </c>
      <c r="D173" s="19">
        <v>39932.269999999997</v>
      </c>
      <c r="E173" s="69">
        <v>6</v>
      </c>
      <c r="F173" s="66">
        <v>3.5019060896804361E-5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2487230.0099999998</v>
      </c>
      <c r="E175" s="68">
        <f>SUM(E171:E174)</f>
        <v>110</v>
      </c>
      <c r="F175" s="74">
        <f>SUM(F171:F174)</f>
        <v>2.1812048046492053E-3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3.1718430000000003E-4</v>
      </c>
      <c r="E178" s="66">
        <v>3.3059490000000001E-4</v>
      </c>
      <c r="F178" s="65"/>
      <c r="G178" s="44"/>
    </row>
    <row r="179" spans="1:7" x14ac:dyDescent="0.35">
      <c r="A179" s="26" t="s">
        <v>134</v>
      </c>
      <c r="D179" s="66">
        <v>2.9423040000000001E-4</v>
      </c>
      <c r="E179" s="66">
        <v>3.0494000000000002E-4</v>
      </c>
      <c r="F179" s="65"/>
      <c r="G179" s="44"/>
    </row>
    <row r="180" spans="1:7" x14ac:dyDescent="0.35">
      <c r="A180" s="26" t="s">
        <v>135</v>
      </c>
      <c r="D180" s="66">
        <v>2.6001669999999998E-4</v>
      </c>
      <c r="E180" s="66">
        <v>2.9759300000000002E-4</v>
      </c>
      <c r="F180" s="65"/>
      <c r="G180" s="44"/>
    </row>
    <row r="181" spans="1:7" x14ac:dyDescent="0.35">
      <c r="A181" s="26" t="s">
        <v>136</v>
      </c>
      <c r="D181" s="66">
        <v>1.8752806570820159E-4</v>
      </c>
      <c r="E181" s="66">
        <f>IF(D53&lt;=0,0,SUM('Apr23'!E172:E174)/D53)</f>
        <v>3.391827480943285E-4</v>
      </c>
      <c r="F181" s="43"/>
      <c r="G181" s="44"/>
    </row>
    <row r="182" spans="1:7" x14ac:dyDescent="0.35">
      <c r="A182" s="26" t="s">
        <v>137</v>
      </c>
      <c r="D182" s="66">
        <f>AVERAGE(D178:D181)</f>
        <v>2.6473986642705039E-4</v>
      </c>
      <c r="E182" s="66">
        <f>AVERAGE(E178:E181)</f>
        <v>3.1807766202358216E-4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258965.91</v>
      </c>
      <c r="F184" s="43"/>
      <c r="G184" s="44"/>
    </row>
    <row r="185" spans="1:7" x14ac:dyDescent="0.35">
      <c r="A185" s="2" t="s">
        <v>139</v>
      </c>
      <c r="D185" s="63">
        <v>2.2710311666445106E-4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2355757.2999999998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88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22-B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Dec23</vt:lpstr>
      <vt:lpstr>Nov23</vt:lpstr>
      <vt:lpstr>Oct23</vt:lpstr>
      <vt:lpstr>Sep23</vt:lpstr>
      <vt:lpstr>Aug23</vt:lpstr>
      <vt:lpstr>Jul23</vt:lpstr>
      <vt:lpstr>Jun23</vt:lpstr>
      <vt:lpstr>May23</vt:lpstr>
      <vt:lpstr>Apr23</vt:lpstr>
      <vt:lpstr>Mar23</vt:lpstr>
      <vt:lpstr>Feb23</vt:lpstr>
      <vt:lpstr>Jan23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Hales, Malori</dc:creator>
  <cp:lastModifiedBy>Wang, Yu</cp:lastModifiedBy>
  <dcterms:created xsi:type="dcterms:W3CDTF">2023-03-17T20:38:35Z</dcterms:created>
  <dcterms:modified xsi:type="dcterms:W3CDTF">2024-04-17T19:13:07Z</dcterms:modified>
</cp:coreProperties>
</file>