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Q:\CORP\TREASURY\EXCEL\OwnerTrust22A\ABS6\Salesforce\"/>
    </mc:Choice>
  </mc:AlternateContent>
  <xr:revisionPtr revIDLastSave="0" documentId="13_ncr:1_{E5440402-B3B5-4BE5-9FFF-A1938D481876}" xr6:coauthVersionLast="47" xr6:coauthVersionMax="47" xr10:uidLastSave="{00000000-0000-0000-0000-000000000000}"/>
  <bookViews>
    <workbookView xWindow="-110" yWindow="-110" windowWidth="19420" windowHeight="10420" xr2:uid="{A3F36B39-22F9-4579-AED5-A6C5124A954B}"/>
  </bookViews>
  <sheets>
    <sheet name="Dec23" sheetId="12" r:id="rId1"/>
    <sheet name="Nov23" sheetId="11" r:id="rId2"/>
    <sheet name="Oct23" sheetId="10" r:id="rId3"/>
    <sheet name="Sep23" sheetId="9" r:id="rId4"/>
    <sheet name="Aug23" sheetId="8" r:id="rId5"/>
    <sheet name="Jul23" sheetId="7" r:id="rId6"/>
    <sheet name="Jun23" sheetId="6" r:id="rId7"/>
    <sheet name="May23" sheetId="5" r:id="rId8"/>
    <sheet name="Apr23" sheetId="4" r:id="rId9"/>
    <sheet name="Mar23" sheetId="3" r:id="rId10"/>
    <sheet name="Feb23" sheetId="2" r:id="rId11"/>
    <sheet name="Jan23" sheetId="1" r:id="rId12"/>
  </sheets>
  <definedNames>
    <definedName name="A1_BegBal" localSheetId="8">#REF!</definedName>
    <definedName name="A1_BegBal" localSheetId="4">#REF!</definedName>
    <definedName name="A1_BegBal" localSheetId="0">#REF!</definedName>
    <definedName name="A1_BegBal" localSheetId="10">#REF!</definedName>
    <definedName name="A1_BegBal" localSheetId="5">#REF!</definedName>
    <definedName name="A1_BegBal" localSheetId="6">#REF!</definedName>
    <definedName name="A1_BegBal" localSheetId="9">#REF!</definedName>
    <definedName name="A1_BegBal" localSheetId="7">#REF!</definedName>
    <definedName name="A1_BegBal" localSheetId="1">#REF!</definedName>
    <definedName name="A1_BegBal" localSheetId="2">#REF!</definedName>
    <definedName name="A1_BegBal" localSheetId="3">#REF!</definedName>
    <definedName name="A1_BegBal">#REF!</definedName>
    <definedName name="A1_EndBal" localSheetId="8">#REF!</definedName>
    <definedName name="A1_EndBal" localSheetId="4">#REF!</definedName>
    <definedName name="A1_EndBal" localSheetId="0">#REF!</definedName>
    <definedName name="A1_EndBal" localSheetId="10">#REF!</definedName>
    <definedName name="A1_EndBal" localSheetId="5">#REF!</definedName>
    <definedName name="A1_EndBal" localSheetId="6">#REF!</definedName>
    <definedName name="A1_EndBal" localSheetId="9">#REF!</definedName>
    <definedName name="A1_EndBal" localSheetId="7">#REF!</definedName>
    <definedName name="A1_EndBal" localSheetId="1">#REF!</definedName>
    <definedName name="A1_EndBal" localSheetId="2">#REF!</definedName>
    <definedName name="A1_EndBal" localSheetId="3">#REF!</definedName>
    <definedName name="A1_EndBal">#REF!</definedName>
    <definedName name="A1_FinalDist" localSheetId="8">#REF!</definedName>
    <definedName name="A1_FinalDist" localSheetId="4">#REF!</definedName>
    <definedName name="A1_FinalDist" localSheetId="0">#REF!</definedName>
    <definedName name="A1_FinalDist" localSheetId="10">#REF!</definedName>
    <definedName name="A1_FinalDist" localSheetId="5">#REF!</definedName>
    <definedName name="A1_FinalDist" localSheetId="6">#REF!</definedName>
    <definedName name="A1_FinalDist" localSheetId="9">#REF!</definedName>
    <definedName name="A1_FinalDist" localSheetId="7">#REF!</definedName>
    <definedName name="A1_FinalDist" localSheetId="1">#REF!</definedName>
    <definedName name="A1_FinalDist" localSheetId="2">#REF!</definedName>
    <definedName name="A1_FinalDist" localSheetId="3">#REF!</definedName>
    <definedName name="A1_FinalDist">#REF!</definedName>
    <definedName name="A2_FinalDist" localSheetId="8">#REF!</definedName>
    <definedName name="A2_FinalDist" localSheetId="4">#REF!</definedName>
    <definedName name="A2_FinalDist" localSheetId="0">#REF!</definedName>
    <definedName name="A2_FinalDist" localSheetId="10">#REF!</definedName>
    <definedName name="A2_FinalDist" localSheetId="5">#REF!</definedName>
    <definedName name="A2_FinalDist" localSheetId="6">#REF!</definedName>
    <definedName name="A2_FinalDist" localSheetId="9">#REF!</definedName>
    <definedName name="A2_FinalDist" localSheetId="7">#REF!</definedName>
    <definedName name="A2_FinalDist" localSheetId="1">#REF!</definedName>
    <definedName name="A2_FinalDist" localSheetId="2">#REF!</definedName>
    <definedName name="A2_FinalDist" localSheetId="3">#REF!</definedName>
    <definedName name="A2_FinalDist">#REF!</definedName>
    <definedName name="A2a_BegBal" localSheetId="8">#REF!</definedName>
    <definedName name="A2a_BegBal" localSheetId="4">#REF!</definedName>
    <definedName name="A2a_BegBal" localSheetId="0">#REF!</definedName>
    <definedName name="A2a_BegBal" localSheetId="10">#REF!</definedName>
    <definedName name="A2a_BegBal" localSheetId="5">#REF!</definedName>
    <definedName name="A2a_BegBal" localSheetId="6">#REF!</definedName>
    <definedName name="A2a_BegBal" localSheetId="9">#REF!</definedName>
    <definedName name="A2a_BegBal" localSheetId="7">#REF!</definedName>
    <definedName name="A2a_BegBal" localSheetId="1">#REF!</definedName>
    <definedName name="A2a_BegBal" localSheetId="2">#REF!</definedName>
    <definedName name="A2a_BegBal" localSheetId="3">#REF!</definedName>
    <definedName name="A2a_BegBal">#REF!</definedName>
    <definedName name="A2a_EndBal" localSheetId="8">#REF!</definedName>
    <definedName name="A2a_EndBal" localSheetId="4">#REF!</definedName>
    <definedName name="A2a_EndBal" localSheetId="0">#REF!</definedName>
    <definedName name="A2a_EndBal" localSheetId="10">#REF!</definedName>
    <definedName name="A2a_EndBal" localSheetId="5">#REF!</definedName>
    <definedName name="A2a_EndBal" localSheetId="6">#REF!</definedName>
    <definedName name="A2a_EndBal" localSheetId="9">#REF!</definedName>
    <definedName name="A2a_EndBal" localSheetId="7">#REF!</definedName>
    <definedName name="A2a_EndBal" localSheetId="1">#REF!</definedName>
    <definedName name="A2a_EndBal" localSheetId="2">#REF!</definedName>
    <definedName name="A2a_EndBal" localSheetId="3">#REF!</definedName>
    <definedName name="A2a_EndBal">#REF!</definedName>
    <definedName name="A2b_BegBal" localSheetId="8">#REF!</definedName>
    <definedName name="A2b_BegBal" localSheetId="4">#REF!</definedName>
    <definedName name="A2b_BegBal" localSheetId="0">#REF!</definedName>
    <definedName name="A2b_BegBal" localSheetId="10">#REF!</definedName>
    <definedName name="A2b_BegBal" localSheetId="5">#REF!</definedName>
    <definedName name="A2b_BegBal" localSheetId="6">#REF!</definedName>
    <definedName name="A2b_BegBal" localSheetId="9">#REF!</definedName>
    <definedName name="A2b_BegBal" localSheetId="7">#REF!</definedName>
    <definedName name="A2b_BegBal" localSheetId="1">#REF!</definedName>
    <definedName name="A2b_BegBal" localSheetId="2">#REF!</definedName>
    <definedName name="A2b_BegBal" localSheetId="3">#REF!</definedName>
    <definedName name="A2b_BegBal">#REF!</definedName>
    <definedName name="A2b_EndBal" localSheetId="8">#REF!</definedName>
    <definedName name="A2b_EndBal" localSheetId="4">#REF!</definedName>
    <definedName name="A2b_EndBal" localSheetId="0">#REF!</definedName>
    <definedName name="A2b_EndBal" localSheetId="10">#REF!</definedName>
    <definedName name="A2b_EndBal" localSheetId="5">#REF!</definedName>
    <definedName name="A2b_EndBal" localSheetId="6">#REF!</definedName>
    <definedName name="A2b_EndBal" localSheetId="9">#REF!</definedName>
    <definedName name="A2b_EndBal" localSheetId="7">#REF!</definedName>
    <definedName name="A2b_EndBal" localSheetId="1">#REF!</definedName>
    <definedName name="A2b_EndBal" localSheetId="2">#REF!</definedName>
    <definedName name="A2b_EndBal" localSheetId="3">#REF!</definedName>
    <definedName name="A2b_EndBal">#REF!</definedName>
    <definedName name="A3_BegBal" localSheetId="8">#REF!</definedName>
    <definedName name="A3_BegBal" localSheetId="4">#REF!</definedName>
    <definedName name="A3_BegBal" localSheetId="0">#REF!</definedName>
    <definedName name="A3_BegBal" localSheetId="10">#REF!</definedName>
    <definedName name="A3_BegBal" localSheetId="5">#REF!</definedName>
    <definedName name="A3_BegBal" localSheetId="6">#REF!</definedName>
    <definedName name="A3_BegBal" localSheetId="9">#REF!</definedName>
    <definedName name="A3_BegBal" localSheetId="7">#REF!</definedName>
    <definedName name="A3_BegBal" localSheetId="1">#REF!</definedName>
    <definedName name="A3_BegBal" localSheetId="2">#REF!</definedName>
    <definedName name="A3_BegBal" localSheetId="3">#REF!</definedName>
    <definedName name="A3_BegBal">#REF!</definedName>
    <definedName name="A3_EndBal" localSheetId="8">#REF!</definedName>
    <definedName name="A3_EndBal" localSheetId="4">#REF!</definedName>
    <definedName name="A3_EndBal" localSheetId="0">#REF!</definedName>
    <definedName name="A3_EndBal" localSheetId="10">#REF!</definedName>
    <definedName name="A3_EndBal" localSheetId="5">#REF!</definedName>
    <definedName name="A3_EndBal" localSheetId="6">#REF!</definedName>
    <definedName name="A3_EndBal" localSheetId="9">#REF!</definedName>
    <definedName name="A3_EndBal" localSheetId="7">#REF!</definedName>
    <definedName name="A3_EndBal" localSheetId="1">#REF!</definedName>
    <definedName name="A3_EndBal" localSheetId="2">#REF!</definedName>
    <definedName name="A3_EndBal" localSheetId="3">#REF!</definedName>
    <definedName name="A3_EndBal">#REF!</definedName>
    <definedName name="A3_FinalDist" localSheetId="8">#REF!</definedName>
    <definedName name="A3_FinalDist" localSheetId="4">#REF!</definedName>
    <definedName name="A3_FinalDist" localSheetId="0">#REF!</definedName>
    <definedName name="A3_FinalDist" localSheetId="10">#REF!</definedName>
    <definedName name="A3_FinalDist" localSheetId="5">#REF!</definedName>
    <definedName name="A3_FinalDist" localSheetId="6">#REF!</definedName>
    <definedName name="A3_FinalDist" localSheetId="9">#REF!</definedName>
    <definedName name="A3_FinalDist" localSheetId="7">#REF!</definedName>
    <definedName name="A3_FinalDist" localSheetId="1">#REF!</definedName>
    <definedName name="A3_FinalDist" localSheetId="2">#REF!</definedName>
    <definedName name="A3_FinalDist" localSheetId="3">#REF!</definedName>
    <definedName name="A3_FinalDist">#REF!</definedName>
    <definedName name="A3B_BegBal" localSheetId="8">#REF!</definedName>
    <definedName name="A3B_BegBal" localSheetId="4">#REF!</definedName>
    <definedName name="A3B_BegBal" localSheetId="0">#REF!</definedName>
    <definedName name="A3B_BegBal" localSheetId="10">#REF!</definedName>
    <definedName name="A3B_BegBal" localSheetId="5">#REF!</definedName>
    <definedName name="A3B_BegBal" localSheetId="6">#REF!</definedName>
    <definedName name="A3B_BegBal" localSheetId="9">#REF!</definedName>
    <definedName name="A3B_BegBal" localSheetId="7">#REF!</definedName>
    <definedName name="A3B_BegBal" localSheetId="1">#REF!</definedName>
    <definedName name="A3B_BegBal" localSheetId="2">#REF!</definedName>
    <definedName name="A3B_BegBal" localSheetId="3">#REF!</definedName>
    <definedName name="A3B_BegBal">#REF!</definedName>
    <definedName name="A3B_EndBal" localSheetId="8">#REF!</definedName>
    <definedName name="A3B_EndBal" localSheetId="4">#REF!</definedName>
    <definedName name="A3B_EndBal" localSheetId="0">#REF!</definedName>
    <definedName name="A3B_EndBal" localSheetId="10">#REF!</definedName>
    <definedName name="A3B_EndBal" localSheetId="5">#REF!</definedName>
    <definedName name="A3B_EndBal" localSheetId="6">#REF!</definedName>
    <definedName name="A3B_EndBal" localSheetId="9">#REF!</definedName>
    <definedName name="A3B_EndBal" localSheetId="7">#REF!</definedName>
    <definedName name="A3B_EndBal" localSheetId="1">#REF!</definedName>
    <definedName name="A3B_EndBal" localSheetId="2">#REF!</definedName>
    <definedName name="A3B_EndBal" localSheetId="3">#REF!</definedName>
    <definedName name="A3B_EndBal">#REF!</definedName>
    <definedName name="A3B_FinalDist" localSheetId="8">#REF!</definedName>
    <definedName name="A3B_FinalDist" localSheetId="4">#REF!</definedName>
    <definedName name="A3B_FinalDist" localSheetId="0">#REF!</definedName>
    <definedName name="A3B_FinalDist" localSheetId="10">#REF!</definedName>
    <definedName name="A3B_FinalDist" localSheetId="5">#REF!</definedName>
    <definedName name="A3B_FinalDist" localSheetId="6">#REF!</definedName>
    <definedName name="A3B_FinalDist" localSheetId="9">#REF!</definedName>
    <definedName name="A3B_FinalDist" localSheetId="7">#REF!</definedName>
    <definedName name="A3B_FinalDist" localSheetId="1">#REF!</definedName>
    <definedName name="A3B_FinalDist" localSheetId="2">#REF!</definedName>
    <definedName name="A3B_FinalDist" localSheetId="3">#REF!</definedName>
    <definedName name="A3B_FinalDist">#REF!</definedName>
    <definedName name="A4_BegBal" localSheetId="8">#REF!</definedName>
    <definedName name="A4_BegBal" localSheetId="4">#REF!</definedName>
    <definedName name="A4_BegBal" localSheetId="0">#REF!</definedName>
    <definedName name="A4_BegBal" localSheetId="10">#REF!</definedName>
    <definedName name="A4_BegBal" localSheetId="5">#REF!</definedName>
    <definedName name="A4_BegBal" localSheetId="6">#REF!</definedName>
    <definedName name="A4_BegBal" localSheetId="9">#REF!</definedName>
    <definedName name="A4_BegBal" localSheetId="7">#REF!</definedName>
    <definedName name="A4_BegBal" localSheetId="1">#REF!</definedName>
    <definedName name="A4_BegBal" localSheetId="2">#REF!</definedName>
    <definedName name="A4_BegBal" localSheetId="3">#REF!</definedName>
    <definedName name="A4_BegBal">#REF!</definedName>
    <definedName name="A4_EndBal" localSheetId="8">#REF!</definedName>
    <definedName name="A4_EndBal" localSheetId="4">#REF!</definedName>
    <definedName name="A4_EndBal" localSheetId="0">#REF!</definedName>
    <definedName name="A4_EndBal" localSheetId="10">#REF!</definedName>
    <definedName name="A4_EndBal" localSheetId="5">#REF!</definedName>
    <definedName name="A4_EndBal" localSheetId="6">#REF!</definedName>
    <definedName name="A4_EndBal" localSheetId="9">#REF!</definedName>
    <definedName name="A4_EndBal" localSheetId="7">#REF!</definedName>
    <definedName name="A4_EndBal" localSheetId="1">#REF!</definedName>
    <definedName name="A4_EndBal" localSheetId="2">#REF!</definedName>
    <definedName name="A4_EndBal" localSheetId="3">#REF!</definedName>
    <definedName name="A4_EndBal">#REF!</definedName>
    <definedName name="A4_FinalDist" localSheetId="8">#REF!</definedName>
    <definedName name="A4_FinalDist" localSheetId="4">#REF!</definedName>
    <definedName name="A4_FinalDist" localSheetId="0">#REF!</definedName>
    <definedName name="A4_FinalDist" localSheetId="10">#REF!</definedName>
    <definedName name="A4_FinalDist" localSheetId="5">#REF!</definedName>
    <definedName name="A4_FinalDist" localSheetId="6">#REF!</definedName>
    <definedName name="A4_FinalDist" localSheetId="9">#REF!</definedName>
    <definedName name="A4_FinalDist" localSheetId="7">#REF!</definedName>
    <definedName name="A4_FinalDist" localSheetId="1">#REF!</definedName>
    <definedName name="A4_FinalDist" localSheetId="2">#REF!</definedName>
    <definedName name="A4_FinalDist" localSheetId="3">#REF!</definedName>
    <definedName name="A4_FinalDist">#REF!</definedName>
    <definedName name="Adj_BegBal" localSheetId="8">#REF!</definedName>
    <definedName name="Adj_BegBal" localSheetId="4">#REF!</definedName>
    <definedName name="Adj_BegBal" localSheetId="0">#REF!</definedName>
    <definedName name="Adj_BegBal" localSheetId="10">#REF!</definedName>
    <definedName name="Adj_BegBal" localSheetId="5">#REF!</definedName>
    <definedName name="Adj_BegBal" localSheetId="6">#REF!</definedName>
    <definedName name="Adj_BegBal" localSheetId="9">#REF!</definedName>
    <definedName name="Adj_BegBal" localSheetId="7">#REF!</definedName>
    <definedName name="Adj_BegBal" localSheetId="1">#REF!</definedName>
    <definedName name="Adj_BegBal" localSheetId="2">#REF!</definedName>
    <definedName name="Adj_BegBal" localSheetId="3">#REF!</definedName>
    <definedName name="Adj_BegBal">#REF!</definedName>
    <definedName name="Adj_EndBal" localSheetId="8">#REF!</definedName>
    <definedName name="Adj_EndBal" localSheetId="4">#REF!</definedName>
    <definedName name="Adj_EndBal" localSheetId="0">#REF!</definedName>
    <definedName name="Adj_EndBal" localSheetId="10">#REF!</definedName>
    <definedName name="Adj_EndBal" localSheetId="5">#REF!</definedName>
    <definedName name="Adj_EndBal" localSheetId="6">#REF!</definedName>
    <definedName name="Adj_EndBal" localSheetId="9">#REF!</definedName>
    <definedName name="Adj_EndBal" localSheetId="7">#REF!</definedName>
    <definedName name="Adj_EndBal" localSheetId="1">#REF!</definedName>
    <definedName name="Adj_EndBal" localSheetId="2">#REF!</definedName>
    <definedName name="Adj_EndBal" localSheetId="3">#REF!</definedName>
    <definedName name="Adj_EndBal">#REF!</definedName>
    <definedName name="Avail_Amt" localSheetId="8">#REF!</definedName>
    <definedName name="Avail_Amt" localSheetId="4">#REF!</definedName>
    <definedName name="Avail_Amt" localSheetId="0">#REF!</definedName>
    <definedName name="Avail_Amt" localSheetId="10">#REF!</definedName>
    <definedName name="Avail_Amt" localSheetId="5">#REF!</definedName>
    <definedName name="Avail_Amt" localSheetId="6">#REF!</definedName>
    <definedName name="Avail_Amt" localSheetId="9">#REF!</definedName>
    <definedName name="Avail_Amt" localSheetId="7">#REF!</definedName>
    <definedName name="Avail_Amt" localSheetId="1">#REF!</definedName>
    <definedName name="Avail_Amt" localSheetId="2">#REF!</definedName>
    <definedName name="Avail_Amt" localSheetId="3">#REF!</definedName>
    <definedName name="Avail_Amt">#REF!</definedName>
    <definedName name="Cert_BegBal" localSheetId="8">#REF!</definedName>
    <definedName name="Cert_BegBal" localSheetId="4">#REF!</definedName>
    <definedName name="Cert_BegBal" localSheetId="0">#REF!</definedName>
    <definedName name="Cert_BegBal" localSheetId="10">#REF!</definedName>
    <definedName name="Cert_BegBal" localSheetId="5">#REF!</definedName>
    <definedName name="Cert_BegBal" localSheetId="6">#REF!</definedName>
    <definedName name="Cert_BegBal" localSheetId="9">#REF!</definedName>
    <definedName name="Cert_BegBal" localSheetId="7">#REF!</definedName>
    <definedName name="Cert_BegBal" localSheetId="1">#REF!</definedName>
    <definedName name="Cert_BegBal" localSheetId="2">#REF!</definedName>
    <definedName name="Cert_BegBal" localSheetId="3">#REF!</definedName>
    <definedName name="Cert_BegBal">#REF!</definedName>
    <definedName name="Cert_EndBal" localSheetId="8">#REF!</definedName>
    <definedName name="Cert_EndBal" localSheetId="4">#REF!</definedName>
    <definedName name="Cert_EndBal" localSheetId="0">#REF!</definedName>
    <definedName name="Cert_EndBal" localSheetId="10">#REF!</definedName>
    <definedName name="Cert_EndBal" localSheetId="5">#REF!</definedName>
    <definedName name="Cert_EndBal" localSheetId="6">#REF!</definedName>
    <definedName name="Cert_EndBal" localSheetId="9">#REF!</definedName>
    <definedName name="Cert_EndBal" localSheetId="7">#REF!</definedName>
    <definedName name="Cert_EndBal" localSheetId="1">#REF!</definedName>
    <definedName name="Cert_EndBal" localSheetId="2">#REF!</definedName>
    <definedName name="Cert_EndBal" localSheetId="3">#REF!</definedName>
    <definedName name="Cert_EndBal">#REF!</definedName>
    <definedName name="Coll_BegBal" localSheetId="8">#REF!</definedName>
    <definedName name="Coll_BegBal" localSheetId="4">#REF!</definedName>
    <definedName name="Coll_BegBal" localSheetId="0">#REF!</definedName>
    <definedName name="Coll_BegBal" localSheetId="10">#REF!</definedName>
    <definedName name="Coll_BegBal" localSheetId="5">#REF!</definedName>
    <definedName name="Coll_BegBal" localSheetId="6">#REF!</definedName>
    <definedName name="Coll_BegBal" localSheetId="9">#REF!</definedName>
    <definedName name="Coll_BegBal" localSheetId="7">#REF!</definedName>
    <definedName name="Coll_BegBal" localSheetId="1">#REF!</definedName>
    <definedName name="Coll_BegBal" localSheetId="2">#REF!</definedName>
    <definedName name="Coll_BegBal" localSheetId="3">#REF!</definedName>
    <definedName name="Coll_BegBal">#REF!</definedName>
    <definedName name="Coll_EndBal" localSheetId="8">#REF!</definedName>
    <definedName name="Coll_EndBal" localSheetId="4">#REF!</definedName>
    <definedName name="Coll_EndBal" localSheetId="0">#REF!</definedName>
    <definedName name="Coll_EndBal" localSheetId="10">#REF!</definedName>
    <definedName name="Coll_EndBal" localSheetId="5">#REF!</definedName>
    <definedName name="Coll_EndBal" localSheetId="6">#REF!</definedName>
    <definedName name="Coll_EndBal" localSheetId="9">#REF!</definedName>
    <definedName name="Coll_EndBal" localSheetId="7">#REF!</definedName>
    <definedName name="Coll_EndBal" localSheetId="1">#REF!</definedName>
    <definedName name="Coll_EndBal" localSheetId="2">#REF!</definedName>
    <definedName name="Coll_EndBal" localSheetId="3">#REF!</definedName>
    <definedName name="Coll_EndBal">#REF!</definedName>
    <definedName name="Curr_DistDate" localSheetId="8">#REF!</definedName>
    <definedName name="Curr_DistDate" localSheetId="4">#REF!</definedName>
    <definedName name="Curr_DistDate" localSheetId="0">#REF!</definedName>
    <definedName name="Curr_DistDate" localSheetId="10">#REF!</definedName>
    <definedName name="Curr_DistDate" localSheetId="5">#REF!</definedName>
    <definedName name="Curr_DistDate" localSheetId="6">#REF!</definedName>
    <definedName name="Curr_DistDate" localSheetId="9">#REF!</definedName>
    <definedName name="Curr_DistDate" localSheetId="7">#REF!</definedName>
    <definedName name="Curr_DistDate" localSheetId="1">#REF!</definedName>
    <definedName name="Curr_DistDate" localSheetId="2">#REF!</definedName>
    <definedName name="Curr_DistDate" localSheetId="3">#REF!</definedName>
    <definedName name="Curr_DistDate">#REF!</definedName>
    <definedName name="Events_of_Default" localSheetId="8">#REF!</definedName>
    <definedName name="Events_of_Default" localSheetId="4">#REF!</definedName>
    <definedName name="Events_of_Default" localSheetId="0">#REF!</definedName>
    <definedName name="Events_of_Default" localSheetId="10">#REF!</definedName>
    <definedName name="Events_of_Default" localSheetId="5">#REF!</definedName>
    <definedName name="Events_of_Default" localSheetId="6">#REF!</definedName>
    <definedName name="Events_of_Default" localSheetId="9">#REF!</definedName>
    <definedName name="Events_of_Default" localSheetId="7">#REF!</definedName>
    <definedName name="Events_of_Default" localSheetId="1">#REF!</definedName>
    <definedName name="Events_of_Default" localSheetId="2">#REF!</definedName>
    <definedName name="Events_of_Default" localSheetId="3">#REF!</definedName>
    <definedName name="Events_of_Default">#REF!</definedName>
    <definedName name="First_DistDate" localSheetId="8">#REF!</definedName>
    <definedName name="First_DistDate" localSheetId="4">#REF!</definedName>
    <definedName name="First_DistDate" localSheetId="0">#REF!</definedName>
    <definedName name="First_DistDate" localSheetId="10">#REF!</definedName>
    <definedName name="First_DistDate" localSheetId="5">#REF!</definedName>
    <definedName name="First_DistDate" localSheetId="6">#REF!</definedName>
    <definedName name="First_DistDate" localSheetId="9">#REF!</definedName>
    <definedName name="First_DistDate" localSheetId="7">#REF!</definedName>
    <definedName name="First_DistDate" localSheetId="1">#REF!</definedName>
    <definedName name="First_DistDate" localSheetId="2">#REF!</definedName>
    <definedName name="First_DistDate" localSheetId="3">#REF!</definedName>
    <definedName name="First_DistDate">#REF!</definedName>
    <definedName name="HTML_CodePage" hidden="1">1252</definedName>
    <definedName name="HTML_Control" localSheetId="8" hidden="1">{"'Filing Version'!$A$1:$F$168"}</definedName>
    <definedName name="HTML_Control" localSheetId="4" hidden="1">{"'Filing Version'!$A$1:$F$168"}</definedName>
    <definedName name="HTML_Control" localSheetId="0" hidden="1">{"'Filing Version'!$A$1:$F$168"}</definedName>
    <definedName name="HTML_Control" localSheetId="10" hidden="1">{"'Filing Version'!$A$1:$F$168"}</definedName>
    <definedName name="HTML_Control" localSheetId="5" hidden="1">{"'Filing Version'!$A$1:$F$168"}</definedName>
    <definedName name="HTML_Control" localSheetId="6" hidden="1">{"'Filing Version'!$A$1:$F$168"}</definedName>
    <definedName name="HTML_Control" localSheetId="9" hidden="1">{"'Filing Version'!$A$1:$F$168"}</definedName>
    <definedName name="HTML_Control" localSheetId="7" hidden="1">{"'Filing Version'!$A$1:$F$168"}</definedName>
    <definedName name="HTML_Control" localSheetId="1" hidden="1">{"'Filing Version'!$A$1:$F$168"}</definedName>
    <definedName name="HTML_Control" localSheetId="2" hidden="1">{"'Filing Version'!$A$1:$F$168"}</definedName>
    <definedName name="HTML_Control" localSheetId="3" hidden="1">{"'Filing Version'!$A$1:$F$168"}</definedName>
    <definedName name="HTML_Control" hidden="1">{"'Filing Version'!$A$1:$F$168"}</definedName>
    <definedName name="HTML_Control_1" localSheetId="8" hidden="1">{"'Filing Version'!$A$1:$F$168"}</definedName>
    <definedName name="HTML_Control_1" localSheetId="4" hidden="1">{"'Filing Version'!$A$1:$F$168"}</definedName>
    <definedName name="HTML_Control_1" localSheetId="0" hidden="1">{"'Filing Version'!$A$1:$F$168"}</definedName>
    <definedName name="HTML_Control_1" localSheetId="10" hidden="1">{"'Filing Version'!$A$1:$F$168"}</definedName>
    <definedName name="HTML_Control_1" localSheetId="11" hidden="1">{"'Filing Version'!$A$1:$F$168"}</definedName>
    <definedName name="HTML_Control_1" localSheetId="5" hidden="1">{"'Filing Version'!$A$1:$F$168"}</definedName>
    <definedName name="HTML_Control_1" localSheetId="6" hidden="1">{"'Filing Version'!$A$1:$F$168"}</definedName>
    <definedName name="HTML_Control_1" localSheetId="9" hidden="1">{"'Filing Version'!$A$1:$F$168"}</definedName>
    <definedName name="HTML_Control_1" localSheetId="7" hidden="1">{"'Filing Version'!$A$1:$F$168"}</definedName>
    <definedName name="HTML_Control_1" localSheetId="1" hidden="1">{"'Filing Version'!$A$1:$F$168"}</definedName>
    <definedName name="HTML_Control_1" localSheetId="2" hidden="1">{"'Filing Version'!$A$1:$F$168"}</definedName>
    <definedName name="HTML_Control_1" localSheetId="3" hidden="1">{"'Filing Version'!$A$1:$F$168"}</definedName>
    <definedName name="HTML_Description" hidden="1">"NAR 2002-C"</definedName>
    <definedName name="HTML_Email" hidden="1">""</definedName>
    <definedName name="HTML_Header" hidden="1">""</definedName>
    <definedName name="HTML_LastUpdate" hidden="1">"12/09/2002"</definedName>
    <definedName name="HTML_LineAfter" hidden="1">FALSE</definedName>
    <definedName name="HTML_LineBefore" hidden="1">FALSE</definedName>
    <definedName name="HTML_Name" hidden="1">"NMAC"</definedName>
    <definedName name="HTML_OBDlg2" hidden="1">TRUE</definedName>
    <definedName name="HTML_OBDlg4" hidden="1">TRUE</definedName>
    <definedName name="HTML_OS" hidden="1">0</definedName>
    <definedName name="HTML_PathFile" hidden="1">"Q:\TREASURY\EXCEL\OwnerTrust02C\HTML_02C_113002.htm"</definedName>
    <definedName name="HTML_Title" hidden="1">""</definedName>
    <definedName name="OC_BegBal" localSheetId="8">#REF!</definedName>
    <definedName name="OC_BegBal" localSheetId="4">#REF!</definedName>
    <definedName name="OC_BegBal" localSheetId="0">#REF!</definedName>
    <definedName name="OC_BegBal" localSheetId="10">#REF!</definedName>
    <definedName name="OC_BegBal" localSheetId="5">#REF!</definedName>
    <definedName name="OC_BegBal" localSheetId="6">#REF!</definedName>
    <definedName name="OC_BegBal" localSheetId="9">#REF!</definedName>
    <definedName name="OC_BegBal" localSheetId="7">#REF!</definedName>
    <definedName name="OC_BegBal" localSheetId="1">#REF!</definedName>
    <definedName name="OC_BegBal" localSheetId="2">#REF!</definedName>
    <definedName name="OC_BegBal" localSheetId="3">#REF!</definedName>
    <definedName name="OC_BegBal">#REF!</definedName>
    <definedName name="OC_EndBal" localSheetId="8">#REF!</definedName>
    <definedName name="OC_EndBal" localSheetId="4">#REF!</definedName>
    <definedName name="OC_EndBal" localSheetId="0">#REF!</definedName>
    <definedName name="OC_EndBal" localSheetId="10">#REF!</definedName>
    <definedName name="OC_EndBal" localSheetId="5">#REF!</definedName>
    <definedName name="OC_EndBal" localSheetId="6">#REF!</definedName>
    <definedName name="OC_EndBal" localSheetId="9">#REF!</definedName>
    <definedName name="OC_EndBal" localSheetId="7">#REF!</definedName>
    <definedName name="OC_EndBal" localSheetId="1">#REF!</definedName>
    <definedName name="OC_EndBal" localSheetId="2">#REF!</definedName>
    <definedName name="OC_EndBal" localSheetId="3">#REF!</definedName>
    <definedName name="OC_EndBal">#REF!</definedName>
    <definedName name="Officer" localSheetId="8">#REF!</definedName>
    <definedName name="Officer" localSheetId="4">#REF!</definedName>
    <definedName name="Officer" localSheetId="0">#REF!</definedName>
    <definedName name="Officer" localSheetId="10">#REF!</definedName>
    <definedName name="Officer" localSheetId="5">#REF!</definedName>
    <definedName name="Officer" localSheetId="6">#REF!</definedName>
    <definedName name="Officer" localSheetId="9">#REF!</definedName>
    <definedName name="Officer" localSheetId="7">#REF!</definedName>
    <definedName name="Officer" localSheetId="1">#REF!</definedName>
    <definedName name="Officer" localSheetId="2">#REF!</definedName>
    <definedName name="Officer" localSheetId="3">#REF!</definedName>
    <definedName name="Officer">#REF!</definedName>
    <definedName name="Prev_DistDate" localSheetId="8">#REF!</definedName>
    <definedName name="Prev_DistDate" localSheetId="4">#REF!</definedName>
    <definedName name="Prev_DistDate" localSheetId="0">#REF!</definedName>
    <definedName name="Prev_DistDate" localSheetId="10">#REF!</definedName>
    <definedName name="Prev_DistDate" localSheetId="5">#REF!</definedName>
    <definedName name="Prev_DistDate" localSheetId="6">#REF!</definedName>
    <definedName name="Prev_DistDate" localSheetId="9">#REF!</definedName>
    <definedName name="Prev_DistDate" localSheetId="7">#REF!</definedName>
    <definedName name="Prev_DistDate" localSheetId="1">#REF!</definedName>
    <definedName name="Prev_DistDate" localSheetId="2">#REF!</definedName>
    <definedName name="Prev_DistDate" localSheetId="3">#REF!</definedName>
    <definedName name="Prev_DistDate">#REF!</definedName>
    <definedName name="prinatRAP" localSheetId="8">#REF!</definedName>
    <definedName name="prinatRAP" localSheetId="4">#REF!</definedName>
    <definedName name="prinatRAP" localSheetId="0">#REF!</definedName>
    <definedName name="prinatRAP" localSheetId="10">#REF!</definedName>
    <definedName name="prinatRAP" localSheetId="5">#REF!</definedName>
    <definedName name="prinatRAP" localSheetId="6">#REF!</definedName>
    <definedName name="prinatRAP" localSheetId="9">#REF!</definedName>
    <definedName name="prinatRAP" localSheetId="7">#REF!</definedName>
    <definedName name="prinatRAP" localSheetId="1">#REF!</definedName>
    <definedName name="prinatRAP" localSheetId="2">#REF!</definedName>
    <definedName name="prinatRAP" localSheetId="3">#REF!</definedName>
    <definedName name="prinatRAP">#REF!</definedName>
    <definedName name="Res_Fund" localSheetId="8">#REF!</definedName>
    <definedName name="Res_Fund" localSheetId="4">#REF!</definedName>
    <definedName name="Res_Fund" localSheetId="0">#REF!</definedName>
    <definedName name="Res_Fund" localSheetId="10">#REF!</definedName>
    <definedName name="Res_Fund" localSheetId="5">#REF!</definedName>
    <definedName name="Res_Fund" localSheetId="6">#REF!</definedName>
    <definedName name="Res_Fund" localSheetId="9">#REF!</definedName>
    <definedName name="Res_Fund" localSheetId="7">#REF!</definedName>
    <definedName name="Res_Fund" localSheetId="1">#REF!</definedName>
    <definedName name="Res_Fund" localSheetId="2">#REF!</definedName>
    <definedName name="Res_Fund" localSheetId="3">#REF!</definedName>
    <definedName name="Res_Fund">#REF!</definedName>
    <definedName name="Rescission" localSheetId="8">#REF!</definedName>
    <definedName name="Rescission" localSheetId="4">#REF!</definedName>
    <definedName name="Rescission" localSheetId="0">#REF!</definedName>
    <definedName name="Rescission" localSheetId="10">#REF!</definedName>
    <definedName name="Rescission" localSheetId="5">#REF!</definedName>
    <definedName name="Rescission" localSheetId="6">#REF!</definedName>
    <definedName name="Rescission" localSheetId="9">#REF!</definedName>
    <definedName name="Rescission" localSheetId="7">#REF!</definedName>
    <definedName name="Rescission" localSheetId="1">#REF!</definedName>
    <definedName name="Rescission" localSheetId="2">#REF!</definedName>
    <definedName name="Rescission" localSheetId="3">#REF!</definedName>
    <definedName name="Rescission">#REF!</definedName>
    <definedName name="test" localSheetId="8">#REF!</definedName>
    <definedName name="test" localSheetId="4">#REF!</definedName>
    <definedName name="test" localSheetId="0">#REF!</definedName>
    <definedName name="test" localSheetId="10">#REF!</definedName>
    <definedName name="test" localSheetId="5">#REF!</definedName>
    <definedName name="test" localSheetId="6">#REF!</definedName>
    <definedName name="test" localSheetId="9">#REF!</definedName>
    <definedName name="test" localSheetId="7">#REF!</definedName>
    <definedName name="test" localSheetId="1">#REF!</definedName>
    <definedName name="test" localSheetId="2">#REF!</definedName>
    <definedName name="test" localSheetId="3">#REF!</definedName>
    <definedName name="test">#REF!</definedName>
    <definedName name="Title" localSheetId="8">#REF!</definedName>
    <definedName name="Title" localSheetId="4">#REF!</definedName>
    <definedName name="Title" localSheetId="0">#REF!</definedName>
    <definedName name="Title" localSheetId="10">#REF!</definedName>
    <definedName name="Title" localSheetId="5">#REF!</definedName>
    <definedName name="Title" localSheetId="6">#REF!</definedName>
    <definedName name="Title" localSheetId="9">#REF!</definedName>
    <definedName name="Title" localSheetId="7">#REF!</definedName>
    <definedName name="Title" localSheetId="1">#REF!</definedName>
    <definedName name="Title" localSheetId="2">#REF!</definedName>
    <definedName name="Title" localSheetId="3">#REF!</definedName>
    <definedName name="Title">#REF!</definedName>
    <definedName name="wrn.0205." localSheetId="8" hidden="1">{"0205",#N/A,FALSE,"0205"}</definedName>
    <definedName name="wrn.0205." localSheetId="4" hidden="1">{"0205",#N/A,FALSE,"0205"}</definedName>
    <definedName name="wrn.0205." localSheetId="0" hidden="1">{"0205",#N/A,FALSE,"0205"}</definedName>
    <definedName name="wrn.0205." localSheetId="10" hidden="1">{"0205",#N/A,FALSE,"0205"}</definedName>
    <definedName name="wrn.0205." localSheetId="5" hidden="1">{"0205",#N/A,FALSE,"0205"}</definedName>
    <definedName name="wrn.0205." localSheetId="6" hidden="1">{"0205",#N/A,FALSE,"0205"}</definedName>
    <definedName name="wrn.0205." localSheetId="9" hidden="1">{"0205",#N/A,FALSE,"0205"}</definedName>
    <definedName name="wrn.0205." localSheetId="7" hidden="1">{"0205",#N/A,FALSE,"0205"}</definedName>
    <definedName name="wrn.0205." localSheetId="1" hidden="1">{"0205",#N/A,FALSE,"0205"}</definedName>
    <definedName name="wrn.0205." localSheetId="2" hidden="1">{"0205",#N/A,FALSE,"0205"}</definedName>
    <definedName name="wrn.0205." localSheetId="3" hidden="1">{"0205",#N/A,FALSE,"0205"}</definedName>
    <definedName name="wrn.0205." hidden="1">{"0205",#N/A,FALSE,"0205"}</definedName>
    <definedName name="wrn.0205._1" localSheetId="8" hidden="1">{"0205",#N/A,FALSE,"0205"}</definedName>
    <definedName name="wrn.0205._1" localSheetId="4" hidden="1">{"0205",#N/A,FALSE,"0205"}</definedName>
    <definedName name="wrn.0205._1" localSheetId="0" hidden="1">{"0205",#N/A,FALSE,"0205"}</definedName>
    <definedName name="wrn.0205._1" localSheetId="10" hidden="1">{"0205",#N/A,FALSE,"0205"}</definedName>
    <definedName name="wrn.0205._1" localSheetId="11" hidden="1">{"0205",#N/A,FALSE,"0205"}</definedName>
    <definedName name="wrn.0205._1" localSheetId="5" hidden="1">{"0205",#N/A,FALSE,"0205"}</definedName>
    <definedName name="wrn.0205._1" localSheetId="6" hidden="1">{"0205",#N/A,FALSE,"0205"}</definedName>
    <definedName name="wrn.0205._1" localSheetId="9" hidden="1">{"0205",#N/A,FALSE,"0205"}</definedName>
    <definedName name="wrn.0205._1" localSheetId="7" hidden="1">{"0205",#N/A,FALSE,"0205"}</definedName>
    <definedName name="wrn.0205._1" localSheetId="1" hidden="1">{"0205",#N/A,FALSE,"0205"}</definedName>
    <definedName name="wrn.0205._1" localSheetId="2" hidden="1">{"0205",#N/A,FALSE,"0205"}</definedName>
    <definedName name="wrn.0205._1" localSheetId="3" hidden="1">{"0205",#N/A,FALSE,"0205"}</definedName>
    <definedName name="wrn.0208." localSheetId="8" hidden="1">{"0208",#N/A,FALSE,"0205"}</definedName>
    <definedName name="wrn.0208." localSheetId="4" hidden="1">{"0208",#N/A,FALSE,"0205"}</definedName>
    <definedName name="wrn.0208." localSheetId="0" hidden="1">{"0208",#N/A,FALSE,"0205"}</definedName>
    <definedName name="wrn.0208." localSheetId="10" hidden="1">{"0208",#N/A,FALSE,"0205"}</definedName>
    <definedName name="wrn.0208." localSheetId="5" hidden="1">{"0208",#N/A,FALSE,"0205"}</definedName>
    <definedName name="wrn.0208." localSheetId="6" hidden="1">{"0208",#N/A,FALSE,"0205"}</definedName>
    <definedName name="wrn.0208." localSheetId="9" hidden="1">{"0208",#N/A,FALSE,"0205"}</definedName>
    <definedName name="wrn.0208." localSheetId="7" hidden="1">{"0208",#N/A,FALSE,"0205"}</definedName>
    <definedName name="wrn.0208." localSheetId="1" hidden="1">{"0208",#N/A,FALSE,"0205"}</definedName>
    <definedName name="wrn.0208." localSheetId="2" hidden="1">{"0208",#N/A,FALSE,"0205"}</definedName>
    <definedName name="wrn.0208." localSheetId="3" hidden="1">{"0208",#N/A,FALSE,"0205"}</definedName>
    <definedName name="wrn.0208." hidden="1">{"0208",#N/A,FALSE,"0205"}</definedName>
    <definedName name="wrn.0208._1" localSheetId="8" hidden="1">{"0208",#N/A,FALSE,"0205"}</definedName>
    <definedName name="wrn.0208._1" localSheetId="4" hidden="1">{"0208",#N/A,FALSE,"0205"}</definedName>
    <definedName name="wrn.0208._1" localSheetId="0" hidden="1">{"0208",#N/A,FALSE,"0205"}</definedName>
    <definedName name="wrn.0208._1" localSheetId="10" hidden="1">{"0208",#N/A,FALSE,"0205"}</definedName>
    <definedName name="wrn.0208._1" localSheetId="11" hidden="1">{"0208",#N/A,FALSE,"0205"}</definedName>
    <definedName name="wrn.0208._1" localSheetId="5" hidden="1">{"0208",#N/A,FALSE,"0205"}</definedName>
    <definedName name="wrn.0208._1" localSheetId="6" hidden="1">{"0208",#N/A,FALSE,"0205"}</definedName>
    <definedName name="wrn.0208._1" localSheetId="9" hidden="1">{"0208",#N/A,FALSE,"0205"}</definedName>
    <definedName name="wrn.0208._1" localSheetId="7" hidden="1">{"0208",#N/A,FALSE,"0205"}</definedName>
    <definedName name="wrn.0208._1" localSheetId="1" hidden="1">{"0208",#N/A,FALSE,"0205"}</definedName>
    <definedName name="wrn.0208._1" localSheetId="2" hidden="1">{"0208",#N/A,FALSE,"0205"}</definedName>
    <definedName name="wrn.0208._1" localSheetId="3" hidden="1">{"0208",#N/A,FALSE,"0205"}</definedName>
    <definedName name="wrn.TEST." localSheetId="8" hidden="1">{"TEST",#N/A,FALSE,"TEST"}</definedName>
    <definedName name="wrn.TEST." localSheetId="4" hidden="1">{"TEST",#N/A,FALSE,"TEST"}</definedName>
    <definedName name="wrn.TEST." localSheetId="0" hidden="1">{"TEST",#N/A,FALSE,"TEST"}</definedName>
    <definedName name="wrn.TEST." localSheetId="10" hidden="1">{"TEST",#N/A,FALSE,"TEST"}</definedName>
    <definedName name="wrn.TEST." localSheetId="5" hidden="1">{"TEST",#N/A,FALSE,"TEST"}</definedName>
    <definedName name="wrn.TEST." localSheetId="6" hidden="1">{"TEST",#N/A,FALSE,"TEST"}</definedName>
    <definedName name="wrn.TEST." localSheetId="9" hidden="1">{"TEST",#N/A,FALSE,"TEST"}</definedName>
    <definedName name="wrn.TEST." localSheetId="7" hidden="1">{"TEST",#N/A,FALSE,"TEST"}</definedName>
    <definedName name="wrn.TEST." localSheetId="1" hidden="1">{"TEST",#N/A,FALSE,"TEST"}</definedName>
    <definedName name="wrn.TEST." localSheetId="2" hidden="1">{"TEST",#N/A,FALSE,"TEST"}</definedName>
    <definedName name="wrn.TEST." localSheetId="3" hidden="1">{"TEST",#N/A,FALSE,"TEST"}</definedName>
    <definedName name="wrn.TEST." hidden="1">{"TEST",#N/A,FALSE,"TEST"}</definedName>
    <definedName name="wrn.TEST._1" localSheetId="8" hidden="1">{"TEST",#N/A,FALSE,"TEST"}</definedName>
    <definedName name="wrn.TEST._1" localSheetId="4" hidden="1">{"TEST",#N/A,FALSE,"TEST"}</definedName>
    <definedName name="wrn.TEST._1" localSheetId="0" hidden="1">{"TEST",#N/A,FALSE,"TEST"}</definedName>
    <definedName name="wrn.TEST._1" localSheetId="10" hidden="1">{"TEST",#N/A,FALSE,"TEST"}</definedName>
    <definedName name="wrn.TEST._1" localSheetId="11" hidden="1">{"TEST",#N/A,FALSE,"TEST"}</definedName>
    <definedName name="wrn.TEST._1" localSheetId="5" hidden="1">{"TEST",#N/A,FALSE,"TEST"}</definedName>
    <definedName name="wrn.TEST._1" localSheetId="6" hidden="1">{"TEST",#N/A,FALSE,"TEST"}</definedName>
    <definedName name="wrn.TEST._1" localSheetId="9" hidden="1">{"TEST",#N/A,FALSE,"TEST"}</definedName>
    <definedName name="wrn.TEST._1" localSheetId="7" hidden="1">{"TEST",#N/A,FALSE,"TEST"}</definedName>
    <definedName name="wrn.TEST._1" localSheetId="1" hidden="1">{"TEST",#N/A,FALSE,"TEST"}</definedName>
    <definedName name="wrn.TEST._1" localSheetId="2" hidden="1">{"TEST",#N/A,FALSE,"TEST"}</definedName>
    <definedName name="wrn.TEST._1" localSheetId="3" hidden="1">{"TEST",#N/A,FALSE,"TEST"}</definedName>
    <definedName name="wrn.TMPL." localSheetId="8" hidden="1">{"TMPL",#N/A,FALSE,"TMPL"}</definedName>
    <definedName name="wrn.TMPL." localSheetId="4" hidden="1">{"TMPL",#N/A,FALSE,"TMPL"}</definedName>
    <definedName name="wrn.TMPL." localSheetId="0" hidden="1">{"TMPL",#N/A,FALSE,"TMPL"}</definedName>
    <definedName name="wrn.TMPL." localSheetId="10" hidden="1">{"TMPL",#N/A,FALSE,"TMPL"}</definedName>
    <definedName name="wrn.TMPL." localSheetId="5" hidden="1">{"TMPL",#N/A,FALSE,"TMPL"}</definedName>
    <definedName name="wrn.TMPL." localSheetId="6" hidden="1">{"TMPL",#N/A,FALSE,"TMPL"}</definedName>
    <definedName name="wrn.TMPL." localSheetId="9" hidden="1">{"TMPL",#N/A,FALSE,"TMPL"}</definedName>
    <definedName name="wrn.TMPL." localSheetId="7" hidden="1">{"TMPL",#N/A,FALSE,"TMPL"}</definedName>
    <definedName name="wrn.TMPL." localSheetId="1" hidden="1">{"TMPL",#N/A,FALSE,"TMPL"}</definedName>
    <definedName name="wrn.TMPL." localSheetId="2" hidden="1">{"TMPL",#N/A,FALSE,"TMPL"}</definedName>
    <definedName name="wrn.TMPL." localSheetId="3" hidden="1">{"TMPL",#N/A,FALSE,"TMPL"}</definedName>
    <definedName name="wrn.TMPL." hidden="1">{"TMPL",#N/A,FALSE,"TMPL"}</definedName>
    <definedName name="wrn.TMPL._1" localSheetId="8" hidden="1">{"TMPL",#N/A,FALSE,"TMPL"}</definedName>
    <definedName name="wrn.TMPL._1" localSheetId="4" hidden="1">{"TMPL",#N/A,FALSE,"TMPL"}</definedName>
    <definedName name="wrn.TMPL._1" localSheetId="0" hidden="1">{"TMPL",#N/A,FALSE,"TMPL"}</definedName>
    <definedName name="wrn.TMPL._1" localSheetId="10" hidden="1">{"TMPL",#N/A,FALSE,"TMPL"}</definedName>
    <definedName name="wrn.TMPL._1" localSheetId="11" hidden="1">{"TMPL",#N/A,FALSE,"TMPL"}</definedName>
    <definedName name="wrn.TMPL._1" localSheetId="5" hidden="1">{"TMPL",#N/A,FALSE,"TMPL"}</definedName>
    <definedName name="wrn.TMPL._1" localSheetId="6" hidden="1">{"TMPL",#N/A,FALSE,"TMPL"}</definedName>
    <definedName name="wrn.TMPL._1" localSheetId="9" hidden="1">{"TMPL",#N/A,FALSE,"TMPL"}</definedName>
    <definedName name="wrn.TMPL._1" localSheetId="7" hidden="1">{"TMPL",#N/A,FALSE,"TMPL"}</definedName>
    <definedName name="wrn.TMPL._1" localSheetId="1" hidden="1">{"TMPL",#N/A,FALSE,"TMPL"}</definedName>
    <definedName name="wrn.TMPL._1" localSheetId="2" hidden="1">{"TMPL",#N/A,FALSE,"TMPL"}</definedName>
    <definedName name="wrn.TMPL._1" localSheetId="3" hidden="1">{"TMPL",#N/A,FALSE,"TMPL"}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87" i="12" l="1"/>
  <c r="E182" i="12"/>
  <c r="D182" i="12"/>
  <c r="D175" i="12"/>
  <c r="F175" i="12"/>
  <c r="E175" i="12"/>
  <c r="D165" i="12"/>
  <c r="D159" i="12"/>
  <c r="E149" i="12"/>
  <c r="E131" i="12"/>
  <c r="E112" i="12"/>
  <c r="E110" i="12"/>
  <c r="E113" i="12"/>
  <c r="E111" i="12"/>
  <c r="E181" i="12"/>
  <c r="E42" i="12"/>
  <c r="E47" i="12" s="1"/>
  <c r="E57" i="12" s="1"/>
  <c r="E59" i="12" s="1"/>
  <c r="E37" i="12"/>
  <c r="E26" i="12"/>
  <c r="D26" i="12"/>
  <c r="E24" i="12"/>
  <c r="D24" i="12"/>
  <c r="C29" i="12"/>
  <c r="B29" i="12"/>
  <c r="E28" i="12"/>
  <c r="E27" i="12"/>
  <c r="F17" i="12"/>
  <c r="E25" i="12"/>
  <c r="F15" i="12"/>
  <c r="F14" i="12"/>
  <c r="E13" i="12"/>
  <c r="F13" i="12" s="1"/>
  <c r="D13" i="12"/>
  <c r="E23" i="12"/>
  <c r="C13" i="12"/>
  <c r="E52" i="12"/>
  <c r="E53" i="12" s="1"/>
  <c r="C12" i="12"/>
  <c r="F10" i="12" s="1"/>
  <c r="D187" i="11"/>
  <c r="F175" i="11"/>
  <c r="E175" i="11"/>
  <c r="D175" i="11"/>
  <c r="D165" i="11"/>
  <c r="D159" i="11"/>
  <c r="E149" i="11"/>
  <c r="E131" i="11"/>
  <c r="E111" i="11"/>
  <c r="E113" i="11"/>
  <c r="E110" i="11"/>
  <c r="E112" i="11"/>
  <c r="E181" i="11"/>
  <c r="E42" i="11"/>
  <c r="E37" i="11"/>
  <c r="E47" i="11" s="1"/>
  <c r="E57" i="11" s="1"/>
  <c r="E59" i="11" s="1"/>
  <c r="B29" i="11"/>
  <c r="E26" i="11"/>
  <c r="D26" i="11"/>
  <c r="C29" i="11"/>
  <c r="E28" i="11"/>
  <c r="E27" i="11"/>
  <c r="F17" i="11"/>
  <c r="F16" i="11"/>
  <c r="E25" i="11"/>
  <c r="E24" i="11"/>
  <c r="F14" i="11"/>
  <c r="D13" i="11"/>
  <c r="E23" i="11"/>
  <c r="E13" i="11"/>
  <c r="E52" i="11"/>
  <c r="E53" i="11" s="1"/>
  <c r="C12" i="11"/>
  <c r="F10" i="11" s="1"/>
  <c r="D187" i="10"/>
  <c r="E181" i="10"/>
  <c r="E182" i="10"/>
  <c r="F175" i="10"/>
  <c r="E175" i="10"/>
  <c r="D175" i="10"/>
  <c r="D165" i="10"/>
  <c r="D166" i="10" s="1"/>
  <c r="D159" i="10"/>
  <c r="E149" i="10"/>
  <c r="E131" i="10"/>
  <c r="E111" i="10"/>
  <c r="E113" i="10"/>
  <c r="E110" i="10"/>
  <c r="E112" i="10"/>
  <c r="E42" i="10"/>
  <c r="E37" i="10"/>
  <c r="E47" i="10" s="1"/>
  <c r="E57" i="10" s="1"/>
  <c r="E59" i="10" s="1"/>
  <c r="D28" i="10"/>
  <c r="E27" i="10"/>
  <c r="E26" i="10"/>
  <c r="D26" i="10"/>
  <c r="E25" i="10"/>
  <c r="D24" i="10"/>
  <c r="E23" i="10"/>
  <c r="C29" i="10"/>
  <c r="B29" i="10"/>
  <c r="E13" i="10"/>
  <c r="E28" i="10"/>
  <c r="D27" i="10"/>
  <c r="F17" i="10"/>
  <c r="F16" i="10"/>
  <c r="D25" i="10"/>
  <c r="F15" i="10"/>
  <c r="E24" i="10"/>
  <c r="D13" i="10"/>
  <c r="F14" i="10"/>
  <c r="E52" i="10"/>
  <c r="C12" i="10"/>
  <c r="D187" i="9"/>
  <c r="E182" i="9"/>
  <c r="F175" i="9"/>
  <c r="E175" i="9"/>
  <c r="D175" i="9"/>
  <c r="D165" i="9"/>
  <c r="D159" i="9"/>
  <c r="E149" i="9"/>
  <c r="E131" i="9"/>
  <c r="E111" i="9"/>
  <c r="E113" i="9"/>
  <c r="E110" i="9"/>
  <c r="E112" i="9"/>
  <c r="E181" i="9"/>
  <c r="E42" i="9"/>
  <c r="E37" i="9"/>
  <c r="E47" i="9" s="1"/>
  <c r="E57" i="9" s="1"/>
  <c r="E59" i="9" s="1"/>
  <c r="E26" i="9"/>
  <c r="D26" i="9"/>
  <c r="C29" i="9"/>
  <c r="B29" i="9"/>
  <c r="E28" i="9"/>
  <c r="E27" i="9"/>
  <c r="F17" i="9"/>
  <c r="F16" i="9"/>
  <c r="E25" i="9"/>
  <c r="E24" i="9"/>
  <c r="F14" i="9"/>
  <c r="D13" i="9"/>
  <c r="E23" i="9"/>
  <c r="E13" i="9"/>
  <c r="C12" i="9"/>
  <c r="D187" i="8"/>
  <c r="E182" i="8"/>
  <c r="D182" i="8"/>
  <c r="E181" i="8"/>
  <c r="F175" i="8"/>
  <c r="E175" i="8"/>
  <c r="D175" i="8"/>
  <c r="D166" i="8"/>
  <c r="D165" i="8"/>
  <c r="D159" i="8"/>
  <c r="E149" i="8"/>
  <c r="E131" i="8"/>
  <c r="E111" i="8"/>
  <c r="E113" i="8"/>
  <c r="E110" i="8"/>
  <c r="E112" i="8"/>
  <c r="E42" i="8"/>
  <c r="E37" i="8"/>
  <c r="E47" i="8" s="1"/>
  <c r="E57" i="8" s="1"/>
  <c r="E59" i="8" s="1"/>
  <c r="E28" i="8"/>
  <c r="E26" i="8"/>
  <c r="D26" i="8"/>
  <c r="E25" i="8"/>
  <c r="C29" i="8"/>
  <c r="B29" i="8"/>
  <c r="F19" i="8"/>
  <c r="D28" i="8"/>
  <c r="D13" i="8"/>
  <c r="E27" i="8"/>
  <c r="F17" i="8"/>
  <c r="F16" i="8"/>
  <c r="D25" i="8"/>
  <c r="E24" i="8"/>
  <c r="F14" i="8"/>
  <c r="E13" i="8"/>
  <c r="E52" i="8"/>
  <c r="C12" i="8"/>
  <c r="F10" i="8" s="1"/>
  <c r="D187" i="7"/>
  <c r="E182" i="7"/>
  <c r="D182" i="7"/>
  <c r="D175" i="7"/>
  <c r="F175" i="7"/>
  <c r="E175" i="7"/>
  <c r="D165" i="7"/>
  <c r="D159" i="7"/>
  <c r="E149" i="7"/>
  <c r="E131" i="7"/>
  <c r="E112" i="7"/>
  <c r="E110" i="7"/>
  <c r="E113" i="7"/>
  <c r="E111" i="7"/>
  <c r="E181" i="7"/>
  <c r="E42" i="7"/>
  <c r="E47" i="7" s="1"/>
  <c r="E57" i="7" s="1"/>
  <c r="E59" i="7" s="1"/>
  <c r="E37" i="7"/>
  <c r="E26" i="7"/>
  <c r="D26" i="7"/>
  <c r="E24" i="7"/>
  <c r="D24" i="7"/>
  <c r="C29" i="7"/>
  <c r="B29" i="7"/>
  <c r="E28" i="7"/>
  <c r="E27" i="7"/>
  <c r="F17" i="7"/>
  <c r="E25" i="7"/>
  <c r="F15" i="7"/>
  <c r="E13" i="7"/>
  <c r="D13" i="7"/>
  <c r="F14" i="7"/>
  <c r="C12" i="7"/>
  <c r="F10" i="7" s="1"/>
  <c r="D187" i="6"/>
  <c r="E182" i="6"/>
  <c r="F175" i="6"/>
  <c r="E175" i="6"/>
  <c r="D175" i="6"/>
  <c r="D165" i="6"/>
  <c r="D159" i="6"/>
  <c r="E149" i="6"/>
  <c r="E131" i="6"/>
  <c r="E111" i="6"/>
  <c r="E113" i="6"/>
  <c r="E110" i="6"/>
  <c r="E112" i="6"/>
  <c r="E181" i="6"/>
  <c r="E42" i="6"/>
  <c r="E37" i="6"/>
  <c r="E47" i="6" s="1"/>
  <c r="E57" i="6" s="1"/>
  <c r="E59" i="6" s="1"/>
  <c r="E27" i="6"/>
  <c r="E26" i="6"/>
  <c r="D26" i="6"/>
  <c r="E25" i="6"/>
  <c r="C29" i="6"/>
  <c r="B29" i="6"/>
  <c r="E28" i="6"/>
  <c r="D27" i="6"/>
  <c r="F17" i="6"/>
  <c r="F16" i="6"/>
  <c r="D25" i="6"/>
  <c r="E24" i="6"/>
  <c r="D13" i="6"/>
  <c r="F14" i="6"/>
  <c r="E13" i="6"/>
  <c r="C12" i="6"/>
  <c r="E182" i="5"/>
  <c r="F175" i="5"/>
  <c r="E175" i="5"/>
  <c r="D165" i="5"/>
  <c r="D159" i="5"/>
  <c r="E149" i="5"/>
  <c r="E131" i="5"/>
  <c r="E112" i="5"/>
  <c r="E111" i="5"/>
  <c r="E113" i="5"/>
  <c r="E110" i="5"/>
  <c r="E181" i="5"/>
  <c r="E47" i="5"/>
  <c r="E57" i="5" s="1"/>
  <c r="E59" i="5" s="1"/>
  <c r="E42" i="5"/>
  <c r="E37" i="5"/>
  <c r="E26" i="5"/>
  <c r="D26" i="5"/>
  <c r="C29" i="5"/>
  <c r="B29" i="5"/>
  <c r="E28" i="5"/>
  <c r="E27" i="5"/>
  <c r="F17" i="5"/>
  <c r="F16" i="5"/>
  <c r="E25" i="5"/>
  <c r="D13" i="5"/>
  <c r="E24" i="5"/>
  <c r="F14" i="5"/>
  <c r="E13" i="5"/>
  <c r="C12" i="5"/>
  <c r="D187" i="4"/>
  <c r="E175" i="4"/>
  <c r="D175" i="4"/>
  <c r="F175" i="4"/>
  <c r="D159" i="4"/>
  <c r="E149" i="4"/>
  <c r="E131" i="4"/>
  <c r="E112" i="4"/>
  <c r="E110" i="4"/>
  <c r="E113" i="4"/>
  <c r="E111" i="4"/>
  <c r="E181" i="4"/>
  <c r="E42" i="4"/>
  <c r="E37" i="4"/>
  <c r="D27" i="4"/>
  <c r="D25" i="4"/>
  <c r="E24" i="4"/>
  <c r="D24" i="4"/>
  <c r="D23" i="4"/>
  <c r="C29" i="4"/>
  <c r="B29" i="4"/>
  <c r="E28" i="4"/>
  <c r="F18" i="4"/>
  <c r="E27" i="4"/>
  <c r="E26" i="4"/>
  <c r="E25" i="4"/>
  <c r="F15" i="4"/>
  <c r="E13" i="4"/>
  <c r="D13" i="4"/>
  <c r="F14" i="4"/>
  <c r="C12" i="4"/>
  <c r="D187" i="3"/>
  <c r="F175" i="3"/>
  <c r="E175" i="3"/>
  <c r="D175" i="3"/>
  <c r="D165" i="3"/>
  <c r="D159" i="3"/>
  <c r="E149" i="3"/>
  <c r="E131" i="3"/>
  <c r="E110" i="3"/>
  <c r="E113" i="3"/>
  <c r="E111" i="3"/>
  <c r="E112" i="3"/>
  <c r="E181" i="3"/>
  <c r="E182" i="3" s="1"/>
  <c r="E42" i="3"/>
  <c r="E37" i="3"/>
  <c r="E47" i="3" s="1"/>
  <c r="E57" i="3" s="1"/>
  <c r="E59" i="3" s="1"/>
  <c r="E27" i="3"/>
  <c r="E26" i="3"/>
  <c r="D26" i="3"/>
  <c r="E25" i="3"/>
  <c r="E24" i="3"/>
  <c r="D24" i="3"/>
  <c r="C29" i="3"/>
  <c r="B29" i="3"/>
  <c r="F19" i="3"/>
  <c r="D27" i="3"/>
  <c r="F17" i="3"/>
  <c r="D25" i="3"/>
  <c r="F15" i="3"/>
  <c r="E13" i="3"/>
  <c r="D13" i="3"/>
  <c r="D23" i="3"/>
  <c r="C12" i="3"/>
  <c r="D166" i="12" l="1"/>
  <c r="F16" i="12"/>
  <c r="F18" i="12"/>
  <c r="D23" i="12"/>
  <c r="D25" i="12"/>
  <c r="D27" i="12"/>
  <c r="D182" i="10"/>
  <c r="D166" i="11"/>
  <c r="D182" i="11"/>
  <c r="D28" i="12"/>
  <c r="F19" i="12"/>
  <c r="E182" i="11"/>
  <c r="F10" i="10"/>
  <c r="F18" i="11"/>
  <c r="D23" i="11"/>
  <c r="D25" i="11"/>
  <c r="D27" i="11"/>
  <c r="F15" i="11"/>
  <c r="C13" i="11"/>
  <c r="F13" i="11" s="1"/>
  <c r="D24" i="11"/>
  <c r="D28" i="11"/>
  <c r="F19" i="11"/>
  <c r="E53" i="10"/>
  <c r="E52" i="9"/>
  <c r="E53" i="9" s="1"/>
  <c r="F18" i="10"/>
  <c r="D23" i="10"/>
  <c r="F10" i="9"/>
  <c r="C13" i="10"/>
  <c r="F13" i="10" s="1"/>
  <c r="F19" i="10"/>
  <c r="D166" i="9"/>
  <c r="D182" i="9"/>
  <c r="F18" i="9"/>
  <c r="D23" i="9"/>
  <c r="D25" i="9"/>
  <c r="D27" i="9"/>
  <c r="F15" i="9"/>
  <c r="D24" i="9"/>
  <c r="D28" i="9"/>
  <c r="C13" i="9"/>
  <c r="F13" i="9" s="1"/>
  <c r="F19" i="9"/>
  <c r="E53" i="8"/>
  <c r="E52" i="7"/>
  <c r="E53" i="7" s="1"/>
  <c r="F18" i="8"/>
  <c r="D23" i="8"/>
  <c r="D27" i="8"/>
  <c r="F15" i="8"/>
  <c r="E23" i="8"/>
  <c r="F10" i="5"/>
  <c r="E52" i="4"/>
  <c r="E53" i="4" s="1"/>
  <c r="C13" i="8"/>
  <c r="F13" i="8" s="1"/>
  <c r="D24" i="8"/>
  <c r="E52" i="3"/>
  <c r="D166" i="7"/>
  <c r="E52" i="6"/>
  <c r="E53" i="6" s="1"/>
  <c r="F16" i="7"/>
  <c r="F18" i="7"/>
  <c r="D23" i="7"/>
  <c r="D25" i="7"/>
  <c r="D27" i="7"/>
  <c r="E23" i="7"/>
  <c r="F10" i="6"/>
  <c r="D182" i="6"/>
  <c r="C13" i="7"/>
  <c r="F13" i="7" s="1"/>
  <c r="D28" i="7"/>
  <c r="E52" i="5"/>
  <c r="E53" i="5" s="1"/>
  <c r="F19" i="7"/>
  <c r="D166" i="6"/>
  <c r="F18" i="6"/>
  <c r="D23" i="6"/>
  <c r="F15" i="6"/>
  <c r="E23" i="6"/>
  <c r="D187" i="5"/>
  <c r="C13" i="6"/>
  <c r="F13" i="6" s="1"/>
  <c r="D24" i="6"/>
  <c r="D28" i="6"/>
  <c r="F19" i="6"/>
  <c r="D182" i="5"/>
  <c r="D166" i="5"/>
  <c r="D175" i="5"/>
  <c r="F18" i="5"/>
  <c r="D23" i="5"/>
  <c r="D25" i="5"/>
  <c r="D27" i="5"/>
  <c r="D182" i="4"/>
  <c r="F15" i="5"/>
  <c r="E23" i="5"/>
  <c r="C13" i="5"/>
  <c r="F13" i="5" s="1"/>
  <c r="D24" i="5"/>
  <c r="D28" i="5"/>
  <c r="F10" i="4"/>
  <c r="F19" i="5"/>
  <c r="E182" i="4"/>
  <c r="E47" i="4"/>
  <c r="E57" i="4" s="1"/>
  <c r="E59" i="4" s="1"/>
  <c r="F16" i="4"/>
  <c r="D165" i="4"/>
  <c r="D166" i="4" s="1"/>
  <c r="E23" i="4"/>
  <c r="D182" i="3"/>
  <c r="F17" i="4"/>
  <c r="F10" i="3"/>
  <c r="C13" i="4"/>
  <c r="F13" i="4" s="1"/>
  <c r="D26" i="4"/>
  <c r="D28" i="4"/>
  <c r="F19" i="4"/>
  <c r="D166" i="3"/>
  <c r="E53" i="3"/>
  <c r="F16" i="3"/>
  <c r="E23" i="3"/>
  <c r="F14" i="3"/>
  <c r="D28" i="3"/>
  <c r="E28" i="3"/>
  <c r="C13" i="3"/>
  <c r="F13" i="3" s="1"/>
  <c r="F18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NMAC</author>
  </authors>
  <commentList>
    <comment ref="G135" authorId="0" shapeId="0" xr:uid="{822D9695-4DB6-4F61-972E-4556E68CF1FA}">
      <text>
        <r>
          <rPr>
            <b/>
            <sz val="8"/>
            <color indexed="81"/>
            <rFont val="Tahoma"/>
            <family val="2"/>
          </rPr>
          <t>NMAC:</t>
        </r>
        <r>
          <rPr>
            <sz val="8"/>
            <color indexed="81"/>
            <rFont val="Tahoma"/>
            <family val="2"/>
          </rPr>
          <t xml:space="preserve">
Link in from prior month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NMAC</author>
  </authors>
  <commentList>
    <comment ref="G135" authorId="0" shapeId="0" xr:uid="{A950A207-A5CD-46E8-996A-34961236E142}">
      <text>
        <r>
          <rPr>
            <b/>
            <sz val="8"/>
            <color indexed="81"/>
            <rFont val="Tahoma"/>
            <family val="2"/>
          </rPr>
          <t>NMAC:</t>
        </r>
        <r>
          <rPr>
            <sz val="8"/>
            <color indexed="81"/>
            <rFont val="Tahoma"/>
            <family val="2"/>
          </rPr>
          <t xml:space="preserve">
Link in from prior month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NMAC</author>
  </authors>
  <commentList>
    <comment ref="G135" authorId="0" shapeId="0" xr:uid="{D6DE9AC3-C24A-49D3-B74C-A10B6D6DA290}">
      <text>
        <r>
          <rPr>
            <b/>
            <sz val="8"/>
            <color indexed="81"/>
            <rFont val="Tahoma"/>
            <family val="2"/>
          </rPr>
          <t>NMAC:</t>
        </r>
        <r>
          <rPr>
            <sz val="8"/>
            <color indexed="81"/>
            <rFont val="Tahoma"/>
            <family val="2"/>
          </rPr>
          <t xml:space="preserve">
Link in from prior month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NMAC</author>
  </authors>
  <commentList>
    <comment ref="G135" authorId="0" shapeId="0" xr:uid="{5AE0DCE7-7C2A-431F-A9AD-D2DA9BF2F87F}">
      <text>
        <r>
          <rPr>
            <b/>
            <sz val="8"/>
            <color indexed="81"/>
            <rFont val="Tahoma"/>
            <family val="2"/>
          </rPr>
          <t>NMAC:</t>
        </r>
        <r>
          <rPr>
            <sz val="8"/>
            <color indexed="81"/>
            <rFont val="Tahoma"/>
            <family val="2"/>
          </rPr>
          <t xml:space="preserve">
Link in from prior month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NMAC</author>
  </authors>
  <commentList>
    <comment ref="G135" authorId="0" shapeId="0" xr:uid="{C5237131-F1F2-4226-8885-C4D51EDD82C8}">
      <text>
        <r>
          <rPr>
            <b/>
            <sz val="8"/>
            <color indexed="81"/>
            <rFont val="Tahoma"/>
            <family val="2"/>
          </rPr>
          <t>NMAC:</t>
        </r>
        <r>
          <rPr>
            <sz val="8"/>
            <color indexed="81"/>
            <rFont val="Tahoma"/>
            <family val="2"/>
          </rPr>
          <t xml:space="preserve">
Link in from prior month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NMAC</author>
  </authors>
  <commentList>
    <comment ref="G135" authorId="0" shapeId="0" xr:uid="{4CA17215-BF86-4BE4-9086-684435CC7309}">
      <text>
        <r>
          <rPr>
            <b/>
            <sz val="8"/>
            <color indexed="81"/>
            <rFont val="Tahoma"/>
            <family val="2"/>
          </rPr>
          <t>NMAC:</t>
        </r>
        <r>
          <rPr>
            <sz val="8"/>
            <color indexed="81"/>
            <rFont val="Tahoma"/>
            <family val="2"/>
          </rPr>
          <t xml:space="preserve">
Link in from prior month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NMAC</author>
  </authors>
  <commentList>
    <comment ref="G135" authorId="0" shapeId="0" xr:uid="{908C077F-2B17-43F4-84C3-2E055C1B3D50}">
      <text>
        <r>
          <rPr>
            <b/>
            <sz val="8"/>
            <color indexed="81"/>
            <rFont val="Tahoma"/>
            <family val="2"/>
          </rPr>
          <t>NMAC:</t>
        </r>
        <r>
          <rPr>
            <sz val="8"/>
            <color indexed="81"/>
            <rFont val="Tahoma"/>
            <family val="2"/>
          </rPr>
          <t xml:space="preserve">
Link in from prior month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NMAC</author>
  </authors>
  <commentList>
    <comment ref="G135" authorId="0" shapeId="0" xr:uid="{B4C18D1D-3E74-41AA-B519-4AB91AD4F0F0}">
      <text>
        <r>
          <rPr>
            <b/>
            <sz val="8"/>
            <color indexed="81"/>
            <rFont val="Tahoma"/>
            <family val="2"/>
          </rPr>
          <t>NMAC:</t>
        </r>
        <r>
          <rPr>
            <sz val="8"/>
            <color indexed="81"/>
            <rFont val="Tahoma"/>
            <family val="2"/>
          </rPr>
          <t xml:space="preserve">
Link in from prior month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NMAC</author>
  </authors>
  <commentList>
    <comment ref="G135" authorId="0" shapeId="0" xr:uid="{283580AD-74B3-4E50-95E6-0E4B967B0C44}">
      <text>
        <r>
          <rPr>
            <b/>
            <sz val="8"/>
            <color indexed="81"/>
            <rFont val="Tahoma"/>
            <family val="2"/>
          </rPr>
          <t>NMAC:</t>
        </r>
        <r>
          <rPr>
            <sz val="8"/>
            <color indexed="81"/>
            <rFont val="Tahoma"/>
            <family val="2"/>
          </rPr>
          <t xml:space="preserve">
Link in from prior month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NMAC</author>
  </authors>
  <commentList>
    <comment ref="G135" authorId="0" shapeId="0" xr:uid="{0AAC6951-2BB2-479A-807A-6A5DAE8F876E}">
      <text>
        <r>
          <rPr>
            <b/>
            <sz val="8"/>
            <color indexed="81"/>
            <rFont val="Tahoma"/>
            <family val="2"/>
          </rPr>
          <t>NMAC:</t>
        </r>
        <r>
          <rPr>
            <sz val="8"/>
            <color indexed="81"/>
            <rFont val="Tahoma"/>
            <family val="2"/>
          </rPr>
          <t xml:space="preserve">
Link in from prior month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NMAC</author>
  </authors>
  <commentList>
    <comment ref="G135" authorId="0" shapeId="0" xr:uid="{514075C1-9798-469F-ABAE-B9D06CB1594B}">
      <text>
        <r>
          <rPr>
            <b/>
            <sz val="8"/>
            <color indexed="81"/>
            <rFont val="Tahoma"/>
            <family val="2"/>
          </rPr>
          <t>NMAC:</t>
        </r>
        <r>
          <rPr>
            <sz val="8"/>
            <color indexed="81"/>
            <rFont val="Tahoma"/>
            <family val="2"/>
          </rPr>
          <t xml:space="preserve">
Link in from prior month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NMAC</author>
  </authors>
  <commentList>
    <comment ref="G135" authorId="0" shapeId="0" xr:uid="{5E1CAB38-9448-4756-B1F4-3D94751197B8}">
      <text>
        <r>
          <rPr>
            <b/>
            <sz val="8"/>
            <color indexed="81"/>
            <rFont val="Tahoma"/>
            <family val="2"/>
          </rPr>
          <t>NMAC:</t>
        </r>
        <r>
          <rPr>
            <sz val="8"/>
            <color indexed="81"/>
            <rFont val="Tahoma"/>
            <family val="2"/>
          </rPr>
          <t xml:space="preserve">
Link in from prior month</t>
        </r>
      </text>
    </comment>
  </commentList>
</comments>
</file>

<file path=xl/sharedStrings.xml><?xml version="1.0" encoding="utf-8"?>
<sst xmlns="http://schemas.openxmlformats.org/spreadsheetml/2006/main" count="2042" uniqueCount="157">
  <si>
    <t>Nissan Auto Receivables 2022-A</t>
  </si>
  <si>
    <t>Collection Period</t>
  </si>
  <si>
    <t xml:space="preserve">    30/360 Days</t>
  </si>
  <si>
    <t>Collection Period Start</t>
  </si>
  <si>
    <t>Distribution Date</t>
  </si>
  <si>
    <t xml:space="preserve">    Actual/360 Days</t>
  </si>
  <si>
    <t>Collection Period End</t>
  </si>
  <si>
    <t>Prior Month Settlement Date</t>
  </si>
  <si>
    <t>Current Month Settlement Date</t>
  </si>
  <si>
    <t>Coupon Rate</t>
  </si>
  <si>
    <t>Initial Balance</t>
  </si>
  <si>
    <t>Beginning Balance</t>
  </si>
  <si>
    <t>Ending Balance</t>
  </si>
  <si>
    <t>Pool Factor</t>
  </si>
  <si>
    <t>Pool Balance</t>
  </si>
  <si>
    <t>Yield Supplement Overcollaterization</t>
  </si>
  <si>
    <t>Total Adjusted Pool Balance</t>
  </si>
  <si>
    <t>Total Adjusted Securities</t>
  </si>
  <si>
    <t>Class A-1 Notes</t>
  </si>
  <si>
    <t>Class A-2a Notes</t>
  </si>
  <si>
    <t>Class A-2b Notes</t>
  </si>
  <si>
    <t>Class A-3 Notes</t>
  </si>
  <si>
    <t>Class A-4 Notes</t>
  </si>
  <si>
    <t>Certificates</t>
  </si>
  <si>
    <t>Principal Payment</t>
  </si>
  <si>
    <t>Interest Payment</t>
  </si>
  <si>
    <r>
      <t xml:space="preserve">Principal per $1000                    </t>
    </r>
    <r>
      <rPr>
        <u/>
        <sz val="14"/>
        <rFont val="Arial"/>
        <family val="2"/>
      </rPr>
      <t xml:space="preserve"> Face Amount</t>
    </r>
  </si>
  <si>
    <r>
      <t xml:space="preserve">Interest per $1000                              </t>
    </r>
    <r>
      <rPr>
        <u/>
        <sz val="14"/>
        <rFont val="Arial"/>
        <family val="2"/>
      </rPr>
      <t>Face Amount</t>
    </r>
  </si>
  <si>
    <t>Total Securities</t>
  </si>
  <si>
    <t>I. COLLECTIONS</t>
  </si>
  <si>
    <t>Interest:</t>
  </si>
  <si>
    <t>Interest Collections</t>
  </si>
  <si>
    <t>Repurchased Loan Proceeds Related to Interest</t>
  </si>
  <si>
    <t>Total Interest Collections</t>
  </si>
  <si>
    <t>Principal:</t>
  </si>
  <si>
    <t>Principal Collections</t>
  </si>
  <si>
    <t>Repurchased Loan Proceeds Related to Principal</t>
  </si>
  <si>
    <t>Total Principal Collections</t>
  </si>
  <si>
    <t>Recoveries of Defaulted Receivables</t>
  </si>
  <si>
    <t>Total Collections</t>
  </si>
  <si>
    <t>II. COLLATERAL POOL BALANCE DATA</t>
  </si>
  <si>
    <t>Number</t>
  </si>
  <si>
    <t>Amount</t>
  </si>
  <si>
    <t>Adjusted Pool Balance - Beginning of Period</t>
  </si>
  <si>
    <t>Total Principal Payment</t>
  </si>
  <si>
    <t>III. DISTRIBUTIONS</t>
  </si>
  <si>
    <t>Reserve Account Draw</t>
  </si>
  <si>
    <t>Total Available for Distribution</t>
  </si>
  <si>
    <t>1. Reimbursement of Advance</t>
  </si>
  <si>
    <t>2. Servicing Fee:</t>
  </si>
  <si>
    <t>Servicing Fee Due</t>
  </si>
  <si>
    <t>Servicing Fee Paid</t>
  </si>
  <si>
    <t>Servicing Fee Shortfall</t>
  </si>
  <si>
    <t>3. Interest:</t>
  </si>
  <si>
    <t>Class A-1 Notes Monthly Interest</t>
  </si>
  <si>
    <t>Class A-1 Notes Interest Carryover Shortfall</t>
  </si>
  <si>
    <t>Class A-1 Notes Interest on Interest Carryover Shortfall</t>
  </si>
  <si>
    <t>Class A-1 Notes Monthly Interest Distributable Amount</t>
  </si>
  <si>
    <t>Class A-1 Notes Monthly Interest Paid</t>
  </si>
  <si>
    <t>Change in Class A-1 Notes Interest Carryover Shortfall</t>
  </si>
  <si>
    <t>Class A-2a Notes Monthly Interest</t>
  </si>
  <si>
    <t>Class A-2a Notes Interest Carryover Shortfall</t>
  </si>
  <si>
    <t>Class A-2a Notes Interest on Interest Carryover Shortfall</t>
  </si>
  <si>
    <t>Class A-2a Notes Monthly Interest Distributable Amount</t>
  </si>
  <si>
    <t>Class A-2a Notes Monthly Interest Paid</t>
  </si>
  <si>
    <t>Change in Class A-2a Notes Interest Carryover Shortfall</t>
  </si>
  <si>
    <t>Class A-2b Notes Monthly Interest</t>
  </si>
  <si>
    <t>Class A-2b Notes Interest Carryover Shortfall</t>
  </si>
  <si>
    <t>Class A-2b Notes Interest on Interest Carryover Shortfall</t>
  </si>
  <si>
    <t>Class A-2b Notes Monthly Interest Distributable Amount</t>
  </si>
  <si>
    <t>Class A-2b Notes Monthly Interest Paid</t>
  </si>
  <si>
    <t>Change in Class A-2b Notes Interest Carryover Shortfall</t>
  </si>
  <si>
    <t>Class A-3 Notes Monthly Interest</t>
  </si>
  <si>
    <t>Class A-3 Notes Interest Carryover Shortfall</t>
  </si>
  <si>
    <t>Class A-3 Notes Interest on Interest Carryover Shortfall</t>
  </si>
  <si>
    <t>Class A-3 Notes Monthly Interest Distributable Amount</t>
  </si>
  <si>
    <t>Class A-3 Notes Monthly Interest Paid</t>
  </si>
  <si>
    <t>Change in Class A-3 Notes Interest Carryover Shortfall</t>
  </si>
  <si>
    <t>Class A-4 Notes Monthly Interest</t>
  </si>
  <si>
    <t>Class A-4 Notes Interest Carryover Shortfall</t>
  </si>
  <si>
    <t>Class A-4 Notes Interest on Interest Carryover Shortfall</t>
  </si>
  <si>
    <t>Class A-4 Notes Monthly Interest Distributable Amount</t>
  </si>
  <si>
    <t>Class A-4 Notes Monthly Interest Paid</t>
  </si>
  <si>
    <t>Change in Class A-4 Notes Interest Carryover Shortfall</t>
  </si>
  <si>
    <t>Total Note Monthly Interest</t>
  </si>
  <si>
    <t>Total Note Monthly Interest Due</t>
  </si>
  <si>
    <t>Total Note Monthly Interest Paid</t>
  </si>
  <si>
    <t>Total Note Interest Carryover Shortfall</t>
  </si>
  <si>
    <t>Change in Total Note Interest Carryover Shortfall</t>
  </si>
  <si>
    <t>Total Available for Principal Distribution</t>
  </si>
  <si>
    <t>4. Total Monthly Principal Paid on the Notes</t>
  </si>
  <si>
    <t>Total Noteholders' Principal Carryover Shortfall</t>
  </si>
  <si>
    <t>Total Noteholders' Principal Distributable Amount</t>
  </si>
  <si>
    <t>Change in Total Noteholders' Principal Carryover Shortfall</t>
  </si>
  <si>
    <t>5. Total Monthly Principal Paid on the Certificates</t>
  </si>
  <si>
    <t>Total Certificateholders' Principal Carryover Shortfall</t>
  </si>
  <si>
    <t>Total Certificateholders' Principal Distributable Amount</t>
  </si>
  <si>
    <t>Change in Total Certificateholders' Principal Carryover Shortfall</t>
  </si>
  <si>
    <t>Remaining Available Collections</t>
  </si>
  <si>
    <t>Deposit from Remaining Available Collections to fund Reserve Account</t>
  </si>
  <si>
    <t>Remaining Available Collections Released to Certificateholder</t>
  </si>
  <si>
    <t>IV. YIELD SUPPLEMENT ACCOUNT</t>
  </si>
  <si>
    <t>Beginning Yield Supplement Account Balance</t>
  </si>
  <si>
    <t>Release to Collection Account</t>
  </si>
  <si>
    <t>Ending Yield Supplement Account Balance</t>
  </si>
  <si>
    <t>V. RESERVE ACCOUNT</t>
  </si>
  <si>
    <t>Initial Reserve Account Amount</t>
  </si>
  <si>
    <t>Required Reserve Account Amount</t>
  </si>
  <si>
    <t>Beginning Reserve Account Balance</t>
  </si>
  <si>
    <t>Deposit of Remaining Available Collections</t>
  </si>
  <si>
    <t>Ending Reserve Account Balance</t>
  </si>
  <si>
    <t>Required Reserve Account Amount for Next Period</t>
  </si>
  <si>
    <t>VI. POOL STATISTICS</t>
  </si>
  <si>
    <t>Weighted Average Coupon</t>
  </si>
  <si>
    <t>Weighted Average Remaining Maturity</t>
  </si>
  <si>
    <t>Principal on Defaulted Receivables</t>
  </si>
  <si>
    <t>Principal Recoveries of Defaulted Receivables</t>
  </si>
  <si>
    <t xml:space="preserve">  Monthly Net Losses</t>
  </si>
  <si>
    <t>Pool Balance at Beginning of Collection Period</t>
  </si>
  <si>
    <t>Net Loss Ratio for Third Preceding Collection Period</t>
  </si>
  <si>
    <t>Net Loss Ratio for Second Preceding Collection Period</t>
  </si>
  <si>
    <t>Net Loss Ratio for Preceding Collection Period</t>
  </si>
  <si>
    <t>Net Loss Ratio for Current Collection Period</t>
  </si>
  <si>
    <t>Four-Month Average Net Loss Ratio</t>
  </si>
  <si>
    <t>Cumulative Net Losses for all Periods</t>
  </si>
  <si>
    <t>Delinquent Receivables:</t>
  </si>
  <si>
    <t>% of Receivables (EOP Balance)</t>
  </si>
  <si>
    <t>31-60 Days Delinquent</t>
  </si>
  <si>
    <t>61-90 Days Delinquent</t>
  </si>
  <si>
    <t>91-120 Days Delinquent</t>
  </si>
  <si>
    <t>More than 120 Days</t>
  </si>
  <si>
    <t>Total 31+ Days Delinquent Receivables:</t>
  </si>
  <si>
    <t>61+ Days Delinquencies as Percentage of Receivables (EOP):</t>
  </si>
  <si>
    <t xml:space="preserve">   Delinquency Ratio for Third Preceding Collection Period </t>
  </si>
  <si>
    <t xml:space="preserve">   Delinquency Ratio for Second Preceding Collection Period </t>
  </si>
  <si>
    <t xml:space="preserve">   Delinquency Ratio for Preceding Collection Period </t>
  </si>
  <si>
    <t xml:space="preserve">   Delinquency Ratio for Current Collection Period </t>
  </si>
  <si>
    <t xml:space="preserve">   Four-Month Average Delinquency Ratio</t>
  </si>
  <si>
    <t>60 Day Delinquent Receivables</t>
  </si>
  <si>
    <t>Delinquency Percentage</t>
  </si>
  <si>
    <t>Delinquency Trigger</t>
  </si>
  <si>
    <t>Does the Delinquency Percentage exceed the Delinquency Trigger?</t>
  </si>
  <si>
    <t>Principal Balance of Extensions</t>
  </si>
  <si>
    <t>Number of Extensions</t>
  </si>
  <si>
    <t>VII. STATEMENTS TO NOTEHOLDERS</t>
  </si>
  <si>
    <t>1. Has there been a material change in practices with respect to charge-</t>
  </si>
  <si>
    <t>offs, collection and management of delinquent Receivables, and the effect</t>
  </si>
  <si>
    <t xml:space="preserve">of any grace period, re-aging, re-structuring, partial payments or </t>
  </si>
  <si>
    <t>other practices on delinquency and loss experience?</t>
  </si>
  <si>
    <t xml:space="preserve">2. Have there been any material breaches of representations, warranties </t>
  </si>
  <si>
    <t>or covenants contained in the Receivables?</t>
  </si>
  <si>
    <t xml:space="preserve">3. Has there been an issuance of notes or other securities backed by the </t>
  </si>
  <si>
    <t>Receivables?</t>
  </si>
  <si>
    <t xml:space="preserve">4. Has there been a material change in the underwriting, origination or acquisition </t>
  </si>
  <si>
    <t>of Receivables?</t>
  </si>
  <si>
    <t>No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</si>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</sst>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(* #,##0.00_);_(* \(#,##0.00\);_(* &quot;-&quot;??_);_(@_)"/>
    <numFmt numFmtId="164" formatCode="0.000%"/>
    <numFmt numFmtId="165" formatCode="#,##0.000000_);\(#,##0.000000\)"/>
    <numFmt numFmtId="166" formatCode="0.00000%"/>
    <numFmt numFmtId="167" formatCode="#,##0.000_);\(#,##0.000\)"/>
    <numFmt numFmtId="168" formatCode="_(* #,##0.0000000_);_(* \(#,##0.0000000\);_(* &quot;-&quot;??_);_(@_)"/>
    <numFmt numFmtId="169" formatCode="#,##0.0000000_);\(#,##0.0000000\)"/>
    <numFmt numFmtId="170" formatCode="_(* #,##0_);_(* \(#,##0\);_(* &quot;-&quot;??_);_(@_)"/>
  </numFmts>
  <fonts count="15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14"/>
      <name val="Arial"/>
      <family val="2"/>
    </font>
    <font>
      <sz val="14"/>
      <color indexed="10"/>
      <name val="Arial"/>
      <family val="2"/>
    </font>
    <font>
      <b/>
      <sz val="14"/>
      <name val="Calibri"/>
      <family val="2"/>
    </font>
    <font>
      <sz val="10"/>
      <name val="Arial"/>
      <family val="2"/>
    </font>
    <font>
      <sz val="14"/>
      <color indexed="62"/>
      <name val="Arial"/>
      <family val="2"/>
    </font>
    <font>
      <u/>
      <sz val="14"/>
      <name val="Arial"/>
      <family val="2"/>
    </font>
    <font>
      <sz val="11"/>
      <color indexed="8"/>
      <name val="Calibri"/>
      <family val="2"/>
    </font>
    <font>
      <sz val="14"/>
      <color indexed="12"/>
      <name val="Arial"/>
      <family val="2"/>
    </font>
    <font>
      <sz val="14"/>
      <color indexed="8"/>
      <name val="Arial"/>
      <family val="2"/>
    </font>
    <font>
      <sz val="10"/>
      <color theme="1"/>
      <name val="Times New Roman"/>
      <family val="1"/>
    </font>
    <font>
      <sz val="14"/>
      <color theme="1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8">
    <xf numFmtId="0" fontId="0" fillId="0" borderId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82">
    <xf numFmtId="0" fontId="0" fillId="0" borderId="0" xfId="0"/>
    <xf numFmtId="0" fontId="1" fillId="0" borderId="0" xfId="0" applyFont="1" applyAlignment="1">
      <alignment vertical="top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horizontal="left" indent="5"/>
    </xf>
    <xf numFmtId="15" fontId="2" fillId="0" borderId="0" xfId="0" applyNumberFormat="1" applyFont="1"/>
    <xf numFmtId="0" fontId="4" fillId="0" borderId="0" xfId="0" applyFont="1"/>
    <xf numFmtId="15" fontId="2" fillId="0" borderId="0" xfId="0" applyNumberFormat="1" applyFont="1" applyAlignment="1">
      <alignment horizontal="center" vertical="center"/>
    </xf>
    <xf numFmtId="1" fontId="2" fillId="0" borderId="0" xfId="0" applyNumberFormat="1" applyFont="1"/>
    <xf numFmtId="0" fontId="6" fillId="0" borderId="0" xfId="3" applyFont="1"/>
    <xf numFmtId="15" fontId="6" fillId="0" borderId="0" xfId="3" applyNumberFormat="1" applyFont="1"/>
    <xf numFmtId="39" fontId="6" fillId="0" borderId="0" xfId="3" applyNumberFormat="1" applyFont="1"/>
    <xf numFmtId="0" fontId="6" fillId="0" borderId="0" xfId="3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164" fontId="6" fillId="0" borderId="0" xfId="3" applyNumberFormat="1" applyFont="1"/>
    <xf numFmtId="39" fontId="9" fillId="0" borderId="0" xfId="1" applyNumberFormat="1" applyFont="1" applyFill="1" applyBorder="1"/>
    <xf numFmtId="39" fontId="6" fillId="0" borderId="0" xfId="4" applyNumberFormat="1" applyFont="1" applyBorder="1"/>
    <xf numFmtId="39" fontId="6" fillId="0" borderId="0" xfId="4" applyNumberFormat="1" applyFont="1" applyFill="1" applyBorder="1"/>
    <xf numFmtId="165" fontId="6" fillId="0" borderId="0" xfId="4" applyNumberFormat="1" applyFont="1" applyBorder="1" applyAlignment="1">
      <alignment horizontal="center" vertical="center"/>
    </xf>
    <xf numFmtId="39" fontId="3" fillId="0" borderId="0" xfId="0" applyNumberFormat="1" applyFont="1"/>
    <xf numFmtId="39" fontId="2" fillId="0" borderId="0" xfId="0" applyNumberFormat="1" applyFont="1"/>
    <xf numFmtId="39" fontId="9" fillId="0" borderId="0" xfId="1" applyNumberFormat="1" applyFont="1" applyBorder="1"/>
    <xf numFmtId="39" fontId="2" fillId="0" borderId="0" xfId="1" applyNumberFormat="1" applyFont="1" applyBorder="1"/>
    <xf numFmtId="39" fontId="2" fillId="0" borderId="0" xfId="5" applyNumberFormat="1" applyFont="1"/>
    <xf numFmtId="0" fontId="2" fillId="0" borderId="0" xfId="0" applyFont="1" applyAlignment="1">
      <alignment horizontal="left" indent="1"/>
    </xf>
    <xf numFmtId="166" fontId="9" fillId="0" borderId="0" xfId="0" applyNumberFormat="1" applyFont="1"/>
    <xf numFmtId="164" fontId="2" fillId="0" borderId="0" xfId="0" applyNumberFormat="1" applyFont="1"/>
    <xf numFmtId="39" fontId="2" fillId="0" borderId="0" xfId="5" applyNumberFormat="1" applyFont="1" applyBorder="1"/>
    <xf numFmtId="167" fontId="2" fillId="0" borderId="0" xfId="5" applyNumberFormat="1" applyFont="1" applyBorder="1" applyAlignment="1">
      <alignment horizontal="center" vertical="center"/>
    </xf>
    <xf numFmtId="39" fontId="2" fillId="0" borderId="0" xfId="5" applyNumberFormat="1" applyFont="1" applyBorder="1" applyAlignment="1">
      <alignment horizontal="center" vertical="center"/>
    </xf>
    <xf numFmtId="0" fontId="7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168" fontId="6" fillId="0" borderId="0" xfId="4" applyNumberFormat="1" applyFont="1" applyBorder="1"/>
    <xf numFmtId="168" fontId="6" fillId="0" borderId="0" xfId="4" applyNumberFormat="1" applyFont="1" applyFill="1" applyBorder="1"/>
    <xf numFmtId="39" fontId="2" fillId="0" borderId="1" xfId="5" applyNumberFormat="1" applyFont="1" applyBorder="1"/>
    <xf numFmtId="169" fontId="2" fillId="0" borderId="0" xfId="5" applyNumberFormat="1" applyFont="1" applyBorder="1"/>
    <xf numFmtId="169" fontId="2" fillId="0" borderId="0" xfId="5" applyNumberFormat="1" applyFont="1"/>
    <xf numFmtId="39" fontId="2" fillId="0" borderId="0" xfId="5" applyNumberFormat="1" applyFont="1" applyAlignment="1">
      <alignment horizontal="center"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indent="2"/>
    </xf>
    <xf numFmtId="39" fontId="6" fillId="0" borderId="0" xfId="4" applyNumberFormat="1" applyFont="1" applyFill="1" applyAlignment="1">
      <alignment horizontal="right"/>
    </xf>
    <xf numFmtId="39" fontId="2" fillId="0" borderId="0" xfId="0" applyNumberFormat="1" applyFont="1" applyAlignment="1">
      <alignment horizontal="center" vertical="center"/>
    </xf>
    <xf numFmtId="39" fontId="3" fillId="0" borderId="0" xfId="1" applyNumberFormat="1" applyFont="1" applyFill="1" applyBorder="1" applyAlignment="1">
      <alignment horizontal="right"/>
    </xf>
    <xf numFmtId="39" fontId="6" fillId="0" borderId="2" xfId="4" applyNumberFormat="1" applyFont="1" applyFill="1" applyBorder="1" applyAlignment="1">
      <alignment horizontal="right"/>
    </xf>
    <xf numFmtId="0" fontId="2" fillId="0" borderId="0" xfId="0" applyFont="1" applyAlignment="1">
      <alignment horizontal="right"/>
    </xf>
    <xf numFmtId="39" fontId="2" fillId="0" borderId="0" xfId="5" applyNumberFormat="1" applyFont="1" applyAlignment="1">
      <alignment horizontal="right"/>
    </xf>
    <xf numFmtId="39" fontId="6" fillId="0" borderId="0" xfId="3" applyNumberFormat="1" applyFont="1" applyAlignment="1">
      <alignment horizontal="right"/>
    </xf>
    <xf numFmtId="39" fontId="6" fillId="0" borderId="3" xfId="3" applyNumberFormat="1" applyFont="1" applyBorder="1" applyAlignment="1">
      <alignment horizontal="right"/>
    </xf>
    <xf numFmtId="39" fontId="2" fillId="0" borderId="0" xfId="0" applyNumberFormat="1" applyFont="1" applyAlignment="1">
      <alignment horizontal="right"/>
    </xf>
    <xf numFmtId="0" fontId="2" fillId="0" borderId="0" xfId="0" applyFont="1" applyAlignment="1">
      <alignment horizontal="center"/>
    </xf>
    <xf numFmtId="39" fontId="2" fillId="0" borderId="0" xfId="0" applyNumberFormat="1" applyFont="1" applyAlignment="1">
      <alignment horizontal="center"/>
    </xf>
    <xf numFmtId="43" fontId="7" fillId="0" borderId="0" xfId="5" applyFont="1" applyAlignment="1">
      <alignment horizontal="right"/>
    </xf>
    <xf numFmtId="170" fontId="6" fillId="0" borderId="0" xfId="4" applyNumberFormat="1" applyFont="1" applyFill="1" applyAlignment="1">
      <alignment horizontal="right"/>
    </xf>
    <xf numFmtId="170" fontId="6" fillId="0" borderId="0" xfId="4" applyNumberFormat="1" applyFont="1" applyFill="1"/>
    <xf numFmtId="39" fontId="6" fillId="0" borderId="0" xfId="4" applyNumberFormat="1" applyFont="1" applyFill="1" applyBorder="1" applyAlignment="1">
      <alignment horizontal="right"/>
    </xf>
    <xf numFmtId="39" fontId="6" fillId="0" borderId="0" xfId="4" applyNumberFormat="1" applyFont="1" applyFill="1"/>
    <xf numFmtId="0" fontId="2" fillId="0" borderId="0" xfId="0" applyFont="1" applyAlignment="1">
      <alignment horizontal="left" indent="3"/>
    </xf>
    <xf numFmtId="43" fontId="2" fillId="0" borderId="0" xfId="5" applyFont="1"/>
    <xf numFmtId="43" fontId="6" fillId="0" borderId="0" xfId="4" applyFont="1" applyFill="1"/>
    <xf numFmtId="39" fontId="6" fillId="0" borderId="2" xfId="3" applyNumberFormat="1" applyFont="1" applyBorder="1"/>
    <xf numFmtId="0" fontId="10" fillId="0" borderId="0" xfId="0" applyFont="1" applyAlignment="1">
      <alignment horizontal="left" indent="1"/>
    </xf>
    <xf numFmtId="10" fontId="2" fillId="0" borderId="0" xfId="0" applyNumberFormat="1" applyFont="1"/>
    <xf numFmtId="10" fontId="6" fillId="0" borderId="0" xfId="3" applyNumberFormat="1" applyFont="1"/>
    <xf numFmtId="10" fontId="2" fillId="0" borderId="0" xfId="2" applyNumberFormat="1" applyFont="1" applyFill="1" applyBorder="1" applyAlignment="1">
      <alignment horizontal="center" vertical="center"/>
    </xf>
    <xf numFmtId="10" fontId="6" fillId="0" borderId="0" xfId="6" applyNumberFormat="1" applyFont="1" applyFill="1"/>
    <xf numFmtId="43" fontId="7" fillId="0" borderId="0" xfId="5" applyFont="1" applyAlignment="1">
      <alignment horizontal="right" wrapText="1"/>
    </xf>
    <xf numFmtId="1" fontId="6" fillId="0" borderId="0" xfId="4" applyNumberFormat="1" applyFont="1" applyFill="1"/>
    <xf numFmtId="1" fontId="6" fillId="0" borderId="0" xfId="4" applyNumberFormat="1" applyFont="1" applyFill="1" applyBorder="1"/>
    <xf numFmtId="39" fontId="6" fillId="0" borderId="2" xfId="4" applyNumberFormat="1" applyFont="1" applyFill="1" applyBorder="1"/>
    <xf numFmtId="1" fontId="6" fillId="0" borderId="2" xfId="4" applyNumberFormat="1" applyFont="1" applyFill="1" applyBorder="1"/>
    <xf numFmtId="10" fontId="6" fillId="0" borderId="2" xfId="6" applyNumberFormat="1" applyFont="1" applyFill="1" applyBorder="1"/>
    <xf numFmtId="43" fontId="6" fillId="0" borderId="0" xfId="1" applyFont="1" applyFill="1"/>
    <xf numFmtId="10" fontId="6" fillId="0" borderId="0" xfId="4" applyNumberFormat="1" applyFont="1" applyFill="1"/>
    <xf numFmtId="43" fontId="2" fillId="0" borderId="0" xfId="0" applyNumberFormat="1" applyFont="1"/>
    <xf numFmtId="10" fontId="6" fillId="0" borderId="0" xfId="6" applyNumberFormat="1" applyFont="1" applyFill="1" applyAlignment="1">
      <alignment horizontal="right"/>
    </xf>
    <xf numFmtId="43" fontId="2" fillId="0" borderId="0" xfId="7" applyFont="1"/>
    <xf numFmtId="0" fontId="11" fillId="0" borderId="0" xfId="0" applyFont="1" applyAlignment="1">
      <alignment vertical="center" wrapText="1"/>
    </xf>
    <xf numFmtId="170" fontId="2" fillId="0" borderId="0" xfId="7" applyNumberFormat="1" applyFont="1"/>
    <xf numFmtId="0" fontId="6" fillId="0" borderId="0" xfId="3" applyFont="1" applyAlignment="1">
      <alignment horizontal="right"/>
    </xf>
    <xf numFmtId="0" fontId="12" fillId="0" borderId="0" xfId="0" applyFont="1" applyAlignment="1">
      <alignment vertical="center" wrapText="1"/>
    </xf>
  </cellXfs>
  <cellStyles count="8">
    <cellStyle name="Comma" xfId="1" builtinId="3"/>
    <cellStyle name="Comma 10" xfId="7" xr:uid="{8F62FDD8-E768-470C-AEC3-0FEBD8A758EB}"/>
    <cellStyle name="Comma 2" xfId="5" xr:uid="{A58E5F33-1238-43AF-A72F-10D675603F3E}"/>
    <cellStyle name="Comma 3 2" xfId="4" xr:uid="{5E85D761-E62B-4DB4-A845-719A3D5037D5}"/>
    <cellStyle name="Normal" xfId="0" builtinId="0"/>
    <cellStyle name="Normal 3" xfId="3" xr:uid="{D737B4DE-DC86-48CC-ABA9-3A0898FAC0C8}"/>
    <cellStyle name="Percent" xfId="2" builtinId="5"/>
    <cellStyle name="Percent 3 2" xfId="6" xr:uid="{2055A47D-0999-4D6B-8DD3-60B8341B1B8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5CC8B9-2CDF-4084-A589-5D1414D79AC1}">
  <sheetPr codeName="Sheet10">
    <pageSetUpPr fitToPage="1"/>
  </sheetPr>
  <dimension ref="A1:IV228"/>
  <sheetViews>
    <sheetView tabSelected="1" showRuler="0" zoomScale="80" zoomScaleNormal="80" zoomScaleSheetLayoutView="90" workbookViewId="0">
      <selection activeCell="D9" sqref="D9"/>
    </sheetView>
  </sheetViews>
  <sheetFormatPr defaultColWidth="9.1796875" defaultRowHeight="17.5" x14ac:dyDescent="0.35"/>
  <cols>
    <col min="1" max="1" width="43.453125" style="2" customWidth="1"/>
    <col min="2" max="2" width="23.81640625" style="2" customWidth="1"/>
    <col min="3" max="3" width="26.81640625" style="2" customWidth="1"/>
    <col min="4" max="4" width="24.7265625" style="2" customWidth="1"/>
    <col min="5" max="5" width="39.26953125" style="2" bestFit="1" customWidth="1"/>
    <col min="6" max="6" width="23.81640625" style="3" customWidth="1"/>
    <col min="7" max="7" width="34.54296875" style="4" customWidth="1"/>
    <col min="8" max="9" width="34.54296875" style="2" customWidth="1"/>
    <col min="10" max="10" width="9.1796875" style="2"/>
    <col min="11" max="11" width="9.54296875" style="2" bestFit="1" customWidth="1"/>
    <col min="12" max="16384" width="9.1796875" style="2"/>
  </cols>
  <sheetData>
    <row r="1" spans="1:13" ht="18" x14ac:dyDescent="0.35">
      <c r="A1" s="1" t="s">
        <v>0</v>
      </c>
    </row>
    <row r="2" spans="1:13" ht="15.75" customHeight="1" x14ac:dyDescent="0.45">
      <c r="C2" s="5"/>
    </row>
    <row r="3" spans="1:13" ht="15.75" customHeight="1" x14ac:dyDescent="0.45">
      <c r="A3" s="2" t="s">
        <v>1</v>
      </c>
      <c r="B3" s="6">
        <v>45291</v>
      </c>
      <c r="C3" s="7" t="s">
        <v>2</v>
      </c>
      <c r="D3" s="2">
        <v>30</v>
      </c>
      <c r="E3" s="2" t="s">
        <v>3</v>
      </c>
      <c r="F3" s="8">
        <v>45261</v>
      </c>
      <c r="G3" s="2"/>
    </row>
    <row r="4" spans="1:13" ht="15.75" customHeight="1" x14ac:dyDescent="0.45">
      <c r="A4" s="2" t="s">
        <v>4</v>
      </c>
      <c r="B4" s="6">
        <v>45307</v>
      </c>
      <c r="C4" s="7" t="s">
        <v>5</v>
      </c>
      <c r="D4" s="9">
        <v>32</v>
      </c>
      <c r="E4" s="2" t="s">
        <v>6</v>
      </c>
      <c r="F4" s="8">
        <v>45291</v>
      </c>
      <c r="G4" s="2"/>
    </row>
    <row r="5" spans="1:13" ht="17.25" customHeight="1" x14ac:dyDescent="0.45">
      <c r="C5" s="5"/>
      <c r="E5" s="2" t="s">
        <v>7</v>
      </c>
      <c r="F5" s="8">
        <v>45275</v>
      </c>
      <c r="G5" s="2"/>
    </row>
    <row r="6" spans="1:13" ht="15.75" customHeight="1" x14ac:dyDescent="0.45">
      <c r="C6" s="5"/>
      <c r="E6" s="2" t="s">
        <v>8</v>
      </c>
      <c r="F6" s="8">
        <v>45307</v>
      </c>
      <c r="G6" s="2"/>
    </row>
    <row r="7" spans="1:13" x14ac:dyDescent="0.35">
      <c r="A7" s="10"/>
      <c r="B7" s="11"/>
      <c r="C7" s="12"/>
      <c r="D7" s="10"/>
      <c r="E7" s="10"/>
      <c r="F7" s="13"/>
    </row>
    <row r="8" spans="1:13" x14ac:dyDescent="0.35">
      <c r="A8" s="10"/>
      <c r="B8" s="10"/>
      <c r="C8" s="12"/>
      <c r="D8" s="10"/>
      <c r="E8" s="10"/>
      <c r="F8" s="13"/>
    </row>
    <row r="9" spans="1:13" x14ac:dyDescent="0.35">
      <c r="B9" s="14" t="s">
        <v>9</v>
      </c>
      <c r="C9" s="14" t="s">
        <v>10</v>
      </c>
      <c r="D9" s="14" t="s">
        <v>11</v>
      </c>
      <c r="E9" s="14" t="s">
        <v>12</v>
      </c>
      <c r="F9" s="15" t="s">
        <v>13</v>
      </c>
    </row>
    <row r="10" spans="1:13" x14ac:dyDescent="0.35">
      <c r="A10" s="2" t="s">
        <v>14</v>
      </c>
      <c r="B10" s="16"/>
      <c r="C10" s="17">
        <v>1142065005.3199999</v>
      </c>
      <c r="D10" s="18">
        <v>509024754.45999998</v>
      </c>
      <c r="E10" s="19">
        <v>487467700.81</v>
      </c>
      <c r="F10" s="20">
        <f>IF(C12&lt;=0,0,E10/C12)</f>
        <v>0.46796899227743477</v>
      </c>
      <c r="G10" s="21"/>
      <c r="H10" s="22"/>
      <c r="I10" s="22"/>
      <c r="J10" s="22"/>
      <c r="K10" s="22"/>
      <c r="L10" s="22"/>
      <c r="M10" s="22"/>
    </row>
    <row r="11" spans="1:13" x14ac:dyDescent="0.35">
      <c r="A11" s="2" t="s">
        <v>15</v>
      </c>
      <c r="B11" s="16"/>
      <c r="C11" s="23">
        <v>100398337.54000001</v>
      </c>
      <c r="D11" s="18">
        <v>29970445.579999998</v>
      </c>
      <c r="E11" s="19">
        <v>28044228.829999998</v>
      </c>
      <c r="F11" s="20"/>
      <c r="G11" s="21"/>
      <c r="H11" s="22"/>
      <c r="I11" s="22"/>
      <c r="J11" s="22"/>
      <c r="K11" s="22"/>
      <c r="L11" s="22"/>
      <c r="M11" s="22"/>
    </row>
    <row r="12" spans="1:13" x14ac:dyDescent="0.35">
      <c r="A12" s="2" t="s">
        <v>16</v>
      </c>
      <c r="B12" s="16"/>
      <c r="C12" s="24">
        <f>C10-C11</f>
        <v>1041666667.78</v>
      </c>
      <c r="D12" s="18">
        <v>479054308.88</v>
      </c>
      <c r="E12" s="19">
        <v>459423471.98000002</v>
      </c>
      <c r="F12" s="20"/>
      <c r="G12" s="21"/>
      <c r="H12" s="22"/>
      <c r="I12" s="22"/>
      <c r="J12" s="22"/>
      <c r="K12" s="22"/>
      <c r="L12" s="22"/>
      <c r="M12" s="22"/>
    </row>
    <row r="13" spans="1:13" x14ac:dyDescent="0.35">
      <c r="A13" s="2" t="s">
        <v>17</v>
      </c>
      <c r="B13" s="10"/>
      <c r="C13" s="24">
        <f>SUM(C14:C19)</f>
        <v>1041666667.78</v>
      </c>
      <c r="D13" s="18">
        <f>SUM(D14:D19)</f>
        <v>479054308.88</v>
      </c>
      <c r="E13" s="19">
        <f>SUM(E14:E19)</f>
        <v>459423471.98000002</v>
      </c>
      <c r="F13" s="20">
        <f>IF(C13&lt;=0,0,E13/C13)</f>
        <v>0.44104653262940952</v>
      </c>
      <c r="G13" s="21"/>
      <c r="H13" s="25"/>
      <c r="I13" s="22"/>
      <c r="J13" s="22"/>
      <c r="K13" s="22"/>
      <c r="L13" s="22"/>
      <c r="M13" s="22"/>
    </row>
    <row r="14" spans="1:13" x14ac:dyDescent="0.35">
      <c r="A14" s="26" t="s">
        <v>18</v>
      </c>
      <c r="B14" s="27">
        <v>4.9597E-3</v>
      </c>
      <c r="C14" s="23">
        <v>180000000</v>
      </c>
      <c r="D14" s="18">
        <v>0</v>
      </c>
      <c r="E14" s="19">
        <v>0</v>
      </c>
      <c r="F14" s="20">
        <f t="shared" ref="F14:F19" si="0">IF(C14&lt;=0,0,E14/C14)</f>
        <v>0</v>
      </c>
      <c r="G14" s="21"/>
      <c r="H14" s="25"/>
      <c r="I14" s="22"/>
      <c r="J14" s="22"/>
      <c r="K14" s="22"/>
      <c r="L14" s="22"/>
      <c r="M14" s="22"/>
    </row>
    <row r="15" spans="1:13" x14ac:dyDescent="0.35">
      <c r="A15" s="26" t="s">
        <v>19</v>
      </c>
      <c r="B15" s="27">
        <v>1.32E-2</v>
      </c>
      <c r="C15" s="23">
        <v>365000000</v>
      </c>
      <c r="D15" s="18">
        <v>0</v>
      </c>
      <c r="E15" s="19">
        <v>0</v>
      </c>
      <c r="F15" s="20">
        <f t="shared" si="0"/>
        <v>0</v>
      </c>
      <c r="G15" s="21"/>
      <c r="I15" s="22"/>
      <c r="J15" s="22"/>
      <c r="K15" s="22"/>
      <c r="L15" s="22"/>
      <c r="M15" s="22"/>
    </row>
    <row r="16" spans="1:13" x14ac:dyDescent="0.35">
      <c r="A16" s="26" t="s">
        <v>20</v>
      </c>
      <c r="B16" s="27">
        <v>0</v>
      </c>
      <c r="C16" s="23">
        <v>0</v>
      </c>
      <c r="D16" s="18">
        <v>0</v>
      </c>
      <c r="E16" s="19">
        <v>0</v>
      </c>
      <c r="F16" s="20">
        <f>IF(C16&lt;=0,0,E16/C16)</f>
        <v>0</v>
      </c>
      <c r="G16" s="21"/>
      <c r="I16" s="22"/>
      <c r="J16" s="22"/>
      <c r="K16" s="22"/>
      <c r="L16" s="22"/>
      <c r="M16" s="22"/>
    </row>
    <row r="17" spans="1:13" x14ac:dyDescent="0.35">
      <c r="A17" s="26" t="s">
        <v>21</v>
      </c>
      <c r="B17" s="27">
        <v>1.8599999999999998E-2</v>
      </c>
      <c r="C17" s="23">
        <v>365000000</v>
      </c>
      <c r="D17" s="18">
        <v>347387641.10000002</v>
      </c>
      <c r="E17" s="19">
        <v>327756804.20000005</v>
      </c>
      <c r="F17" s="20">
        <f t="shared" si="0"/>
        <v>0.89796384712328781</v>
      </c>
      <c r="G17" s="21"/>
      <c r="I17" s="22"/>
      <c r="J17" s="22"/>
      <c r="K17" s="22"/>
      <c r="L17" s="22"/>
      <c r="M17" s="22"/>
    </row>
    <row r="18" spans="1:13" x14ac:dyDescent="0.35">
      <c r="A18" s="26" t="s">
        <v>22</v>
      </c>
      <c r="B18" s="27">
        <v>2.07E-2</v>
      </c>
      <c r="C18" s="23">
        <v>90000000</v>
      </c>
      <c r="D18" s="18">
        <v>90000000</v>
      </c>
      <c r="E18" s="19">
        <v>90000000</v>
      </c>
      <c r="F18" s="20">
        <f t="shared" si="0"/>
        <v>1</v>
      </c>
      <c r="I18" s="22"/>
      <c r="J18" s="22"/>
      <c r="K18" s="22"/>
      <c r="L18" s="22"/>
      <c r="M18" s="22"/>
    </row>
    <row r="19" spans="1:13" x14ac:dyDescent="0.35">
      <c r="A19" s="26" t="s">
        <v>23</v>
      </c>
      <c r="B19" s="27">
        <v>0</v>
      </c>
      <c r="C19" s="17">
        <v>41666667.780000001</v>
      </c>
      <c r="D19" s="18">
        <v>41666667.780000001</v>
      </c>
      <c r="E19" s="19">
        <v>41666667.780000001</v>
      </c>
      <c r="F19" s="20">
        <f t="shared" si="0"/>
        <v>1</v>
      </c>
      <c r="I19" s="22"/>
      <c r="J19" s="22"/>
      <c r="K19" s="22"/>
      <c r="L19" s="22"/>
      <c r="M19" s="22"/>
    </row>
    <row r="20" spans="1:13" x14ac:dyDescent="0.35">
      <c r="A20" s="26"/>
      <c r="B20" s="28"/>
      <c r="C20" s="29"/>
      <c r="D20" s="29"/>
      <c r="E20" s="29"/>
      <c r="F20" s="30"/>
    </row>
    <row r="21" spans="1:13" x14ac:dyDescent="0.35">
      <c r="A21" s="26"/>
      <c r="B21" s="28"/>
      <c r="C21" s="29"/>
      <c r="D21" s="29"/>
      <c r="E21" s="29"/>
      <c r="F21" s="31"/>
    </row>
    <row r="22" spans="1:13" ht="35" x14ac:dyDescent="0.35">
      <c r="A22" s="26"/>
      <c r="B22" s="32" t="s">
        <v>24</v>
      </c>
      <c r="C22" s="32" t="s">
        <v>25</v>
      </c>
      <c r="D22" s="33" t="s">
        <v>26</v>
      </c>
      <c r="E22" s="33" t="s">
        <v>27</v>
      </c>
      <c r="F22" s="31"/>
    </row>
    <row r="23" spans="1:13" x14ac:dyDescent="0.35">
      <c r="A23" s="26" t="s">
        <v>18</v>
      </c>
      <c r="B23" s="18">
        <v>0</v>
      </c>
      <c r="C23" s="18">
        <v>0</v>
      </c>
      <c r="D23" s="34">
        <f>IF(C14&lt;=0,0,B23/(C14/1000))</f>
        <v>0</v>
      </c>
      <c r="E23" s="35">
        <f>IF(C14&lt;=0,0,C23/(C14/1000))</f>
        <v>0</v>
      </c>
      <c r="F23" s="31"/>
    </row>
    <row r="24" spans="1:13" x14ac:dyDescent="0.35">
      <c r="A24" s="26" t="s">
        <v>19</v>
      </c>
      <c r="B24" s="18">
        <v>0</v>
      </c>
      <c r="C24" s="18">
        <v>0</v>
      </c>
      <c r="D24" s="34">
        <f t="shared" ref="D24:D28" si="1">IF(C15&lt;=0,0,B24/(C15/1000))</f>
        <v>0</v>
      </c>
      <c r="E24" s="35">
        <f t="shared" ref="E24:E28" si="2">IF(C15&lt;=0,0,C24/(C15/1000))</f>
        <v>0</v>
      </c>
      <c r="F24" s="31"/>
    </row>
    <row r="25" spans="1:13" x14ac:dyDescent="0.35">
      <c r="A25" s="26" t="s">
        <v>20</v>
      </c>
      <c r="B25" s="18">
        <v>0</v>
      </c>
      <c r="C25" s="18">
        <v>0</v>
      </c>
      <c r="D25" s="34">
        <f t="shared" si="1"/>
        <v>0</v>
      </c>
      <c r="E25" s="35">
        <f>IF(C16&lt;=0,0,C25/(C16/1000))</f>
        <v>0</v>
      </c>
      <c r="F25" s="31"/>
    </row>
    <row r="26" spans="1:13" x14ac:dyDescent="0.35">
      <c r="A26" s="26" t="s">
        <v>21</v>
      </c>
      <c r="B26" s="18">
        <v>19630836.899999976</v>
      </c>
      <c r="C26" s="18">
        <v>538450.84</v>
      </c>
      <c r="D26" s="34">
        <f t="shared" si="1"/>
        <v>53.783114794520486</v>
      </c>
      <c r="E26" s="35">
        <f t="shared" si="2"/>
        <v>1.4752077808219177</v>
      </c>
      <c r="F26" s="31"/>
    </row>
    <row r="27" spans="1:13" x14ac:dyDescent="0.35">
      <c r="A27" s="26" t="s">
        <v>22</v>
      </c>
      <c r="B27" s="18">
        <v>0</v>
      </c>
      <c r="C27" s="18">
        <v>155250</v>
      </c>
      <c r="D27" s="34">
        <f t="shared" si="1"/>
        <v>0</v>
      </c>
      <c r="E27" s="35">
        <f t="shared" si="2"/>
        <v>1.7250000000000001</v>
      </c>
      <c r="F27" s="31"/>
    </row>
    <row r="28" spans="1:13" x14ac:dyDescent="0.35">
      <c r="A28" s="26" t="s">
        <v>23</v>
      </c>
      <c r="B28" s="18">
        <v>0</v>
      </c>
      <c r="C28" s="18">
        <v>0</v>
      </c>
      <c r="D28" s="34">
        <f t="shared" si="1"/>
        <v>0</v>
      </c>
      <c r="E28" s="35">
        <f t="shared" si="2"/>
        <v>0</v>
      </c>
      <c r="F28" s="31"/>
    </row>
    <row r="29" spans="1:13" ht="18" thickBot="1" x14ac:dyDescent="0.4">
      <c r="A29" s="2" t="s">
        <v>28</v>
      </c>
      <c r="B29" s="36">
        <f>SUM(B23:B28)</f>
        <v>19630836.899999976</v>
      </c>
      <c r="C29" s="36">
        <f>SUM(C23:C28)</f>
        <v>693700.84</v>
      </c>
      <c r="D29" s="37"/>
      <c r="E29" s="29"/>
      <c r="F29" s="31"/>
    </row>
    <row r="30" spans="1:13" x14ac:dyDescent="0.35">
      <c r="B30" s="25"/>
      <c r="C30" s="25"/>
      <c r="D30" s="38"/>
      <c r="E30" s="25"/>
      <c r="F30" s="39"/>
    </row>
    <row r="31" spans="1:13" x14ac:dyDescent="0.35">
      <c r="A31" s="26"/>
      <c r="B31" s="28"/>
      <c r="C31" s="25"/>
      <c r="D31" s="25"/>
      <c r="E31" s="25"/>
      <c r="F31" s="39"/>
    </row>
    <row r="32" spans="1:13" x14ac:dyDescent="0.35">
      <c r="A32" s="2" t="s">
        <v>29</v>
      </c>
      <c r="E32" s="40"/>
    </row>
    <row r="33" spans="1:7" x14ac:dyDescent="0.35">
      <c r="E33" s="40"/>
    </row>
    <row r="34" spans="1:7" x14ac:dyDescent="0.35">
      <c r="A34" s="26" t="s">
        <v>30</v>
      </c>
    </row>
    <row r="35" spans="1:7" x14ac:dyDescent="0.35">
      <c r="A35" s="41" t="s">
        <v>31</v>
      </c>
      <c r="E35" s="42">
        <v>560115.86</v>
      </c>
      <c r="F35" s="43"/>
      <c r="G35" s="44"/>
    </row>
    <row r="36" spans="1:7" x14ac:dyDescent="0.35">
      <c r="A36" s="41" t="s">
        <v>32</v>
      </c>
      <c r="E36" s="45">
        <v>0</v>
      </c>
      <c r="F36" s="43"/>
      <c r="G36" s="44"/>
    </row>
    <row r="37" spans="1:7" x14ac:dyDescent="0.35">
      <c r="A37" s="26" t="s">
        <v>33</v>
      </c>
      <c r="E37" s="42">
        <f>SUM(E35:E36)</f>
        <v>560115.86</v>
      </c>
      <c r="F37" s="43"/>
      <c r="G37" s="44"/>
    </row>
    <row r="38" spans="1:7" x14ac:dyDescent="0.35">
      <c r="E38" s="46"/>
      <c r="F38" s="43"/>
      <c r="G38" s="44"/>
    </row>
    <row r="39" spans="1:7" x14ac:dyDescent="0.35">
      <c r="A39" s="26" t="s">
        <v>34</v>
      </c>
      <c r="E39" s="46"/>
      <c r="F39" s="43"/>
      <c r="G39" s="44"/>
    </row>
    <row r="40" spans="1:7" x14ac:dyDescent="0.35">
      <c r="A40" s="41" t="s">
        <v>35</v>
      </c>
      <c r="E40" s="42">
        <v>21288963.059999999</v>
      </c>
      <c r="F40" s="43"/>
      <c r="G40" s="44"/>
    </row>
    <row r="41" spans="1:7" x14ac:dyDescent="0.35">
      <c r="A41" s="41" t="s">
        <v>36</v>
      </c>
      <c r="E41" s="45">
        <v>0</v>
      </c>
      <c r="F41" s="43"/>
      <c r="G41" s="44"/>
    </row>
    <row r="42" spans="1:7" x14ac:dyDescent="0.35">
      <c r="A42" s="26" t="s">
        <v>37</v>
      </c>
      <c r="E42" s="42">
        <f>SUM(E40:E41)</f>
        <v>21288963.059999999</v>
      </c>
      <c r="F42" s="43"/>
      <c r="G42" s="44"/>
    </row>
    <row r="43" spans="1:7" x14ac:dyDescent="0.35">
      <c r="A43" s="41"/>
      <c r="E43" s="47"/>
      <c r="F43" s="43"/>
      <c r="G43" s="44"/>
    </row>
    <row r="44" spans="1:7" x14ac:dyDescent="0.35">
      <c r="A44" s="26" t="s">
        <v>38</v>
      </c>
      <c r="E44" s="42">
        <v>68072.850000000006</v>
      </c>
      <c r="F44" s="43"/>
      <c r="G44" s="44"/>
    </row>
    <row r="45" spans="1:7" x14ac:dyDescent="0.35">
      <c r="A45" s="26"/>
      <c r="E45" s="42"/>
      <c r="F45" s="43"/>
      <c r="G45" s="44"/>
    </row>
    <row r="46" spans="1:7" x14ac:dyDescent="0.35">
      <c r="A46" s="26"/>
      <c r="E46" s="48"/>
      <c r="F46" s="43"/>
      <c r="G46" s="44"/>
    </row>
    <row r="47" spans="1:7" ht="18" thickBot="1" x14ac:dyDescent="0.4">
      <c r="A47" s="2" t="s">
        <v>39</v>
      </c>
      <c r="E47" s="49">
        <f>E37+E42+E44</f>
        <v>21917151.77</v>
      </c>
      <c r="F47" s="43"/>
      <c r="G47" s="44"/>
    </row>
    <row r="48" spans="1:7" ht="18" thickTop="1" x14ac:dyDescent="0.35">
      <c r="E48" s="50"/>
      <c r="F48" s="43"/>
      <c r="G48" s="44"/>
    </row>
    <row r="49" spans="1:7" x14ac:dyDescent="0.35">
      <c r="A49" s="2" t="s">
        <v>40</v>
      </c>
      <c r="D49" s="51"/>
      <c r="E49" s="52"/>
      <c r="F49" s="43"/>
      <c r="G49" s="44"/>
    </row>
    <row r="50" spans="1:7" x14ac:dyDescent="0.35">
      <c r="D50" s="53" t="s">
        <v>41</v>
      </c>
      <c r="E50" s="53" t="s">
        <v>42</v>
      </c>
      <c r="F50" s="43"/>
      <c r="G50" s="44"/>
    </row>
    <row r="51" spans="1:7" x14ac:dyDescent="0.35">
      <c r="A51" s="26" t="s">
        <v>43</v>
      </c>
      <c r="D51" s="54">
        <v>35398</v>
      </c>
      <c r="E51" s="48">
        <v>479054308.88</v>
      </c>
      <c r="F51" s="43"/>
      <c r="G51" s="44"/>
    </row>
    <row r="52" spans="1:7" x14ac:dyDescent="0.35">
      <c r="A52" s="26" t="s">
        <v>44</v>
      </c>
      <c r="D52" s="10"/>
      <c r="E52" s="45">
        <f>D12-E12</f>
        <v>19630836.899999976</v>
      </c>
      <c r="F52" s="43"/>
      <c r="G52" s="44"/>
    </row>
    <row r="53" spans="1:7" x14ac:dyDescent="0.35">
      <c r="A53" s="26"/>
      <c r="D53" s="55">
        <v>34813</v>
      </c>
      <c r="E53" s="56">
        <f>E51-E52</f>
        <v>459423471.98000002</v>
      </c>
      <c r="F53" s="43"/>
      <c r="G53" s="44"/>
    </row>
    <row r="54" spans="1:7" x14ac:dyDescent="0.35">
      <c r="F54" s="43"/>
      <c r="G54" s="44"/>
    </row>
    <row r="55" spans="1:7" x14ac:dyDescent="0.35">
      <c r="A55" s="2" t="s">
        <v>45</v>
      </c>
      <c r="E55" s="51"/>
      <c r="F55" s="43"/>
      <c r="G55" s="44"/>
    </row>
    <row r="56" spans="1:7" x14ac:dyDescent="0.35">
      <c r="F56" s="43"/>
      <c r="G56" s="44"/>
    </row>
    <row r="57" spans="1:7" x14ac:dyDescent="0.35">
      <c r="A57" s="26" t="s">
        <v>39</v>
      </c>
      <c r="E57" s="57">
        <f>E47</f>
        <v>21917151.77</v>
      </c>
      <c r="F57" s="43"/>
      <c r="G57" s="44"/>
    </row>
    <row r="58" spans="1:7" x14ac:dyDescent="0.35">
      <c r="A58" s="26" t="s">
        <v>46</v>
      </c>
      <c r="E58" s="57">
        <v>0</v>
      </c>
      <c r="F58" s="43"/>
      <c r="G58" s="44"/>
    </row>
    <row r="59" spans="1:7" x14ac:dyDescent="0.35">
      <c r="A59" s="26" t="s">
        <v>47</v>
      </c>
      <c r="E59" s="12">
        <f>SUM(E57:E58)</f>
        <v>21917151.77</v>
      </c>
      <c r="F59" s="43"/>
      <c r="G59" s="44"/>
    </row>
    <row r="60" spans="1:7" x14ac:dyDescent="0.35">
      <c r="F60" s="43"/>
      <c r="G60" s="44"/>
    </row>
    <row r="61" spans="1:7" x14ac:dyDescent="0.35">
      <c r="A61" s="26" t="s">
        <v>48</v>
      </c>
      <c r="E61" s="25">
        <v>0</v>
      </c>
      <c r="F61" s="43"/>
      <c r="G61" s="44"/>
    </row>
    <row r="62" spans="1:7" x14ac:dyDescent="0.35">
      <c r="F62" s="43"/>
      <c r="G62" s="44"/>
    </row>
    <row r="63" spans="1:7" x14ac:dyDescent="0.35">
      <c r="A63" s="26" t="s">
        <v>49</v>
      </c>
      <c r="F63" s="43"/>
      <c r="G63" s="44"/>
    </row>
    <row r="64" spans="1:7" x14ac:dyDescent="0.35">
      <c r="A64" s="41" t="s">
        <v>50</v>
      </c>
      <c r="E64" s="57">
        <v>424187.3</v>
      </c>
      <c r="F64" s="43"/>
      <c r="G64" s="44"/>
    </row>
    <row r="65" spans="1:7" x14ac:dyDescent="0.35">
      <c r="A65" s="41" t="s">
        <v>51</v>
      </c>
      <c r="E65" s="57">
        <v>424187.3</v>
      </c>
      <c r="F65" s="43"/>
      <c r="G65" s="44"/>
    </row>
    <row r="66" spans="1:7" x14ac:dyDescent="0.35">
      <c r="A66" s="41" t="s">
        <v>52</v>
      </c>
      <c r="E66" s="12">
        <v>0</v>
      </c>
      <c r="F66" s="43"/>
      <c r="G66" s="44"/>
    </row>
    <row r="67" spans="1:7" x14ac:dyDescent="0.35">
      <c r="F67" s="43"/>
      <c r="G67" s="44"/>
    </row>
    <row r="68" spans="1:7" x14ac:dyDescent="0.35">
      <c r="A68" s="26" t="s">
        <v>53</v>
      </c>
      <c r="F68" s="43"/>
      <c r="G68" s="44"/>
    </row>
    <row r="69" spans="1:7" x14ac:dyDescent="0.35">
      <c r="A69" s="41" t="s">
        <v>54</v>
      </c>
      <c r="F69" s="43"/>
      <c r="G69" s="44"/>
    </row>
    <row r="70" spans="1:7" x14ac:dyDescent="0.35">
      <c r="A70" s="58" t="s">
        <v>55</v>
      </c>
      <c r="E70" s="57">
        <v>0</v>
      </c>
      <c r="F70" s="43"/>
      <c r="G70" s="44"/>
    </row>
    <row r="71" spans="1:7" x14ac:dyDescent="0.35">
      <c r="A71" s="58" t="s">
        <v>56</v>
      </c>
      <c r="E71" s="57">
        <v>0</v>
      </c>
      <c r="F71" s="43"/>
      <c r="G71" s="44"/>
    </row>
    <row r="72" spans="1:7" x14ac:dyDescent="0.35">
      <c r="A72" s="58" t="s">
        <v>57</v>
      </c>
      <c r="E72" s="57">
        <v>0</v>
      </c>
      <c r="F72" s="43"/>
      <c r="G72" s="44"/>
    </row>
    <row r="73" spans="1:7" x14ac:dyDescent="0.35">
      <c r="A73" s="58"/>
      <c r="E73" s="57"/>
      <c r="F73" s="43"/>
      <c r="G73" s="44"/>
    </row>
    <row r="74" spans="1:7" x14ac:dyDescent="0.35">
      <c r="A74" s="58" t="s">
        <v>58</v>
      </c>
      <c r="E74" s="57">
        <v>0</v>
      </c>
      <c r="F74" s="43"/>
      <c r="G74" s="44"/>
    </row>
    <row r="75" spans="1:7" x14ac:dyDescent="0.35">
      <c r="A75" s="58" t="s">
        <v>59</v>
      </c>
      <c r="E75" s="57">
        <v>0</v>
      </c>
      <c r="F75" s="43"/>
      <c r="G75" s="44"/>
    </row>
    <row r="76" spans="1:7" x14ac:dyDescent="0.35">
      <c r="F76" s="43"/>
      <c r="G76" s="44"/>
    </row>
    <row r="77" spans="1:7" x14ac:dyDescent="0.35">
      <c r="A77" s="41" t="s">
        <v>60</v>
      </c>
      <c r="F77" s="43"/>
      <c r="G77" s="44"/>
    </row>
    <row r="78" spans="1:7" x14ac:dyDescent="0.35">
      <c r="A78" s="58" t="s">
        <v>61</v>
      </c>
      <c r="E78" s="57">
        <v>0</v>
      </c>
      <c r="F78" s="43"/>
      <c r="G78" s="44"/>
    </row>
    <row r="79" spans="1:7" x14ac:dyDescent="0.35">
      <c r="A79" s="58" t="s">
        <v>62</v>
      </c>
      <c r="E79" s="57">
        <v>0</v>
      </c>
      <c r="F79" s="43"/>
      <c r="G79" s="44"/>
    </row>
    <row r="80" spans="1:7" x14ac:dyDescent="0.35">
      <c r="A80" s="58" t="s">
        <v>63</v>
      </c>
      <c r="E80" s="57">
        <v>0</v>
      </c>
      <c r="F80" s="43"/>
      <c r="G80" s="44"/>
    </row>
    <row r="81" spans="1:7" x14ac:dyDescent="0.35">
      <c r="A81" s="58"/>
      <c r="E81" s="57"/>
      <c r="F81" s="43"/>
      <c r="G81" s="44"/>
    </row>
    <row r="82" spans="1:7" x14ac:dyDescent="0.35">
      <c r="A82" s="58" t="s">
        <v>64</v>
      </c>
      <c r="E82" s="57">
        <v>0</v>
      </c>
      <c r="F82" s="43"/>
      <c r="G82" s="44"/>
    </row>
    <row r="83" spans="1:7" x14ac:dyDescent="0.35">
      <c r="A83" s="58" t="s">
        <v>65</v>
      </c>
      <c r="E83" s="57">
        <v>0</v>
      </c>
      <c r="F83" s="43"/>
      <c r="G83" s="44"/>
    </row>
    <row r="84" spans="1:7" x14ac:dyDescent="0.35">
      <c r="A84" s="58"/>
      <c r="F84" s="43"/>
      <c r="G84" s="44"/>
    </row>
    <row r="85" spans="1:7" x14ac:dyDescent="0.35">
      <c r="A85" s="41" t="s">
        <v>66</v>
      </c>
      <c r="F85" s="43"/>
      <c r="G85" s="44"/>
    </row>
    <row r="86" spans="1:7" x14ac:dyDescent="0.35">
      <c r="A86" s="58" t="s">
        <v>67</v>
      </c>
      <c r="E86" s="57">
        <v>0</v>
      </c>
      <c r="F86" s="43"/>
      <c r="G86" s="44"/>
    </row>
    <row r="87" spans="1:7" x14ac:dyDescent="0.35">
      <c r="A87" s="58" t="s">
        <v>68</v>
      </c>
      <c r="E87" s="57">
        <v>0</v>
      </c>
      <c r="F87" s="43"/>
      <c r="G87" s="44"/>
    </row>
    <row r="88" spans="1:7" x14ac:dyDescent="0.35">
      <c r="A88" s="58" t="s">
        <v>69</v>
      </c>
      <c r="E88" s="57">
        <v>0</v>
      </c>
      <c r="F88" s="43"/>
      <c r="G88" s="44"/>
    </row>
    <row r="89" spans="1:7" x14ac:dyDescent="0.35">
      <c r="A89" s="58"/>
      <c r="E89" s="57"/>
      <c r="F89" s="43"/>
      <c r="G89" s="44"/>
    </row>
    <row r="90" spans="1:7" x14ac:dyDescent="0.35">
      <c r="A90" s="58" t="s">
        <v>70</v>
      </c>
      <c r="E90" s="57">
        <v>0</v>
      </c>
      <c r="F90" s="43"/>
      <c r="G90" s="44"/>
    </row>
    <row r="91" spans="1:7" x14ac:dyDescent="0.35">
      <c r="A91" s="58" t="s">
        <v>71</v>
      </c>
      <c r="E91" s="57">
        <v>0</v>
      </c>
      <c r="F91" s="43"/>
      <c r="G91" s="44"/>
    </row>
    <row r="92" spans="1:7" x14ac:dyDescent="0.35">
      <c r="A92" s="58"/>
      <c r="F92" s="43"/>
      <c r="G92" s="44"/>
    </row>
    <row r="93" spans="1:7" x14ac:dyDescent="0.35">
      <c r="A93" s="41" t="s">
        <v>72</v>
      </c>
      <c r="F93" s="43"/>
      <c r="G93" s="44"/>
    </row>
    <row r="94" spans="1:7" x14ac:dyDescent="0.35">
      <c r="A94" s="58" t="s">
        <v>73</v>
      </c>
      <c r="E94" s="57">
        <v>0</v>
      </c>
      <c r="F94" s="43"/>
      <c r="G94" s="44"/>
    </row>
    <row r="95" spans="1:7" x14ac:dyDescent="0.35">
      <c r="A95" s="58" t="s">
        <v>74</v>
      </c>
      <c r="E95" s="57">
        <v>0</v>
      </c>
      <c r="F95" s="43"/>
      <c r="G95" s="44"/>
    </row>
    <row r="96" spans="1:7" x14ac:dyDescent="0.35">
      <c r="A96" s="58" t="s">
        <v>75</v>
      </c>
      <c r="E96" s="57">
        <v>538450.84</v>
      </c>
      <c r="F96" s="43"/>
      <c r="G96" s="44"/>
    </row>
    <row r="97" spans="1:7" x14ac:dyDescent="0.35">
      <c r="A97" s="58"/>
      <c r="E97" s="57"/>
      <c r="F97" s="43"/>
      <c r="G97" s="44"/>
    </row>
    <row r="98" spans="1:7" x14ac:dyDescent="0.35">
      <c r="A98" s="58" t="s">
        <v>76</v>
      </c>
      <c r="E98" s="57">
        <v>538450.84</v>
      </c>
      <c r="F98" s="43"/>
      <c r="G98" s="44"/>
    </row>
    <row r="99" spans="1:7" x14ac:dyDescent="0.35">
      <c r="A99" s="58" t="s">
        <v>77</v>
      </c>
      <c r="E99" s="57">
        <v>0</v>
      </c>
      <c r="F99" s="43"/>
      <c r="G99" s="44"/>
    </row>
    <row r="100" spans="1:7" x14ac:dyDescent="0.35">
      <c r="F100" s="43"/>
      <c r="G100" s="44"/>
    </row>
    <row r="101" spans="1:7" x14ac:dyDescent="0.35">
      <c r="A101" s="41" t="s">
        <v>78</v>
      </c>
      <c r="F101" s="43"/>
      <c r="G101" s="44"/>
    </row>
    <row r="102" spans="1:7" x14ac:dyDescent="0.35">
      <c r="A102" s="58" t="s">
        <v>79</v>
      </c>
      <c r="E102" s="57">
        <v>0</v>
      </c>
      <c r="F102" s="43"/>
      <c r="G102" s="44"/>
    </row>
    <row r="103" spans="1:7" x14ac:dyDescent="0.35">
      <c r="A103" s="58" t="s">
        <v>80</v>
      </c>
      <c r="E103" s="57">
        <v>0</v>
      </c>
      <c r="F103" s="43"/>
      <c r="G103" s="44"/>
    </row>
    <row r="104" spans="1:7" x14ac:dyDescent="0.35">
      <c r="A104" s="58" t="s">
        <v>81</v>
      </c>
      <c r="E104" s="57">
        <v>155250</v>
      </c>
      <c r="F104" s="43"/>
      <c r="G104" s="44"/>
    </row>
    <row r="105" spans="1:7" x14ac:dyDescent="0.35">
      <c r="A105" s="58"/>
      <c r="E105" s="57"/>
      <c r="F105" s="43"/>
      <c r="G105" s="44"/>
    </row>
    <row r="106" spans="1:7" x14ac:dyDescent="0.35">
      <c r="A106" s="58" t="s">
        <v>82</v>
      </c>
      <c r="E106" s="57">
        <v>155250</v>
      </c>
      <c r="F106" s="43"/>
      <c r="G106" s="44"/>
    </row>
    <row r="107" spans="1:7" x14ac:dyDescent="0.35">
      <c r="A107" s="58" t="s">
        <v>83</v>
      </c>
      <c r="E107" s="57">
        <v>0</v>
      </c>
      <c r="F107" s="43"/>
      <c r="G107" s="44"/>
    </row>
    <row r="108" spans="1:7" x14ac:dyDescent="0.35">
      <c r="A108" s="58"/>
      <c r="E108" s="25"/>
      <c r="F108" s="43"/>
      <c r="G108" s="44"/>
    </row>
    <row r="109" spans="1:7" x14ac:dyDescent="0.35">
      <c r="A109" s="41" t="s">
        <v>84</v>
      </c>
      <c r="F109" s="43"/>
      <c r="G109" s="44"/>
    </row>
    <row r="110" spans="1:7" x14ac:dyDescent="0.35">
      <c r="A110" s="58" t="s">
        <v>85</v>
      </c>
      <c r="E110" s="12">
        <f>E72+E80+E88+E96+E104</f>
        <v>693700.84</v>
      </c>
      <c r="F110" s="43"/>
      <c r="G110" s="44"/>
    </row>
    <row r="111" spans="1:7" x14ac:dyDescent="0.35">
      <c r="A111" s="58" t="s">
        <v>86</v>
      </c>
      <c r="E111" s="12">
        <f>E74+E82+E90+E98+E106</f>
        <v>693700.84</v>
      </c>
      <c r="F111" s="43"/>
      <c r="G111" s="44"/>
    </row>
    <row r="112" spans="1:7" x14ac:dyDescent="0.35">
      <c r="A112" s="58" t="s">
        <v>87</v>
      </c>
      <c r="E112" s="12">
        <f>E70+E78+E94+E102</f>
        <v>0</v>
      </c>
      <c r="F112" s="43"/>
      <c r="G112" s="44"/>
    </row>
    <row r="113" spans="1:7" x14ac:dyDescent="0.35">
      <c r="A113" s="58" t="s">
        <v>88</v>
      </c>
      <c r="E113" s="12">
        <f>E75+E83+E99+E107</f>
        <v>0</v>
      </c>
      <c r="F113" s="43"/>
      <c r="G113" s="44"/>
    </row>
    <row r="114" spans="1:7" x14ac:dyDescent="0.35">
      <c r="F114" s="43"/>
      <c r="G114" s="44"/>
    </row>
    <row r="115" spans="1:7" x14ac:dyDescent="0.35">
      <c r="A115" s="26" t="s">
        <v>89</v>
      </c>
      <c r="E115" s="22">
        <v>20799263.634616666</v>
      </c>
      <c r="F115" s="43"/>
      <c r="G115" s="44"/>
    </row>
    <row r="116" spans="1:7" x14ac:dyDescent="0.35">
      <c r="A116" s="41"/>
      <c r="F116" s="43"/>
      <c r="G116" s="44"/>
    </row>
    <row r="117" spans="1:7" x14ac:dyDescent="0.35">
      <c r="A117" s="26" t="s">
        <v>90</v>
      </c>
      <c r="E117" s="59">
        <v>19630836.899999976</v>
      </c>
      <c r="F117" s="43"/>
      <c r="G117" s="44"/>
    </row>
    <row r="118" spans="1:7" x14ac:dyDescent="0.35">
      <c r="A118" s="26"/>
      <c r="F118" s="43"/>
      <c r="G118" s="44"/>
    </row>
    <row r="119" spans="1:7" x14ac:dyDescent="0.35">
      <c r="A119" s="41" t="s">
        <v>91</v>
      </c>
      <c r="E119" s="57">
        <v>0</v>
      </c>
      <c r="F119" s="43"/>
      <c r="G119" s="44"/>
    </row>
    <row r="120" spans="1:7" x14ac:dyDescent="0.35">
      <c r="A120" s="41" t="s">
        <v>92</v>
      </c>
      <c r="E120" s="60">
        <v>19630836.899999976</v>
      </c>
      <c r="F120" s="43"/>
      <c r="G120" s="44"/>
    </row>
    <row r="121" spans="1:7" x14ac:dyDescent="0.35">
      <c r="A121" s="41" t="s">
        <v>93</v>
      </c>
      <c r="E121" s="12">
        <v>0</v>
      </c>
      <c r="F121" s="43"/>
      <c r="G121" s="44"/>
    </row>
    <row r="122" spans="1:7" x14ac:dyDescent="0.35">
      <c r="A122" s="41"/>
      <c r="E122" s="22"/>
      <c r="F122" s="43"/>
      <c r="G122" s="44"/>
    </row>
    <row r="123" spans="1:7" x14ac:dyDescent="0.35">
      <c r="A123" s="26" t="s">
        <v>94</v>
      </c>
      <c r="E123" s="12">
        <v>0</v>
      </c>
      <c r="F123" s="43"/>
      <c r="G123" s="44"/>
    </row>
    <row r="124" spans="1:7" x14ac:dyDescent="0.35">
      <c r="A124" s="26"/>
      <c r="E124" s="10"/>
      <c r="F124" s="43"/>
      <c r="G124" s="44"/>
    </row>
    <row r="125" spans="1:7" x14ac:dyDescent="0.35">
      <c r="A125" s="41" t="s">
        <v>95</v>
      </c>
      <c r="E125" s="57">
        <v>0</v>
      </c>
      <c r="F125" s="43"/>
      <c r="G125" s="44"/>
    </row>
    <row r="126" spans="1:7" x14ac:dyDescent="0.35">
      <c r="A126" s="41" t="s">
        <v>96</v>
      </c>
      <c r="E126" s="12">
        <v>0</v>
      </c>
      <c r="F126" s="43"/>
      <c r="G126" s="44"/>
    </row>
    <row r="127" spans="1:7" x14ac:dyDescent="0.35">
      <c r="A127" s="41" t="s">
        <v>97</v>
      </c>
      <c r="E127" s="12">
        <v>0</v>
      </c>
      <c r="F127" s="43"/>
      <c r="G127" s="44"/>
    </row>
    <row r="128" spans="1:7" x14ac:dyDescent="0.35">
      <c r="A128" s="41"/>
      <c r="E128" s="22"/>
      <c r="F128" s="43"/>
      <c r="G128" s="44"/>
    </row>
    <row r="129" spans="1:7" x14ac:dyDescent="0.35">
      <c r="A129" s="26" t="s">
        <v>98</v>
      </c>
      <c r="E129" s="12">
        <v>1168426.7346166894</v>
      </c>
      <c r="F129" s="43"/>
      <c r="G129" s="44"/>
    </row>
    <row r="130" spans="1:7" x14ac:dyDescent="0.35">
      <c r="A130" s="41" t="s">
        <v>99</v>
      </c>
      <c r="E130" s="57">
        <v>0</v>
      </c>
      <c r="F130" s="43"/>
      <c r="G130" s="44"/>
    </row>
    <row r="131" spans="1:7" x14ac:dyDescent="0.35">
      <c r="A131" s="26" t="s">
        <v>100</v>
      </c>
      <c r="E131" s="12">
        <f>E129-E130</f>
        <v>1168426.7346166894</v>
      </c>
      <c r="F131" s="43"/>
      <c r="G131" s="44"/>
    </row>
    <row r="132" spans="1:7" x14ac:dyDescent="0.35">
      <c r="F132" s="43"/>
      <c r="G132" s="44"/>
    </row>
    <row r="133" spans="1:7" hidden="1" x14ac:dyDescent="0.35">
      <c r="A133" s="2" t="s">
        <v>101</v>
      </c>
      <c r="F133" s="43"/>
      <c r="G133" s="44"/>
    </row>
    <row r="134" spans="1:7" hidden="1" x14ac:dyDescent="0.35">
      <c r="F134" s="43"/>
      <c r="G134" s="44"/>
    </row>
    <row r="135" spans="1:7" hidden="1" x14ac:dyDescent="0.35">
      <c r="A135" s="26" t="s">
        <v>102</v>
      </c>
      <c r="E135" s="57">
        <v>0</v>
      </c>
      <c r="F135" s="43"/>
      <c r="G135" s="44"/>
    </row>
    <row r="136" spans="1:7" hidden="1" x14ac:dyDescent="0.35">
      <c r="A136" s="26" t="s">
        <v>103</v>
      </c>
      <c r="E136" s="61">
        <v>0</v>
      </c>
      <c r="F136" s="43"/>
      <c r="G136" s="44"/>
    </row>
    <row r="137" spans="1:7" hidden="1" x14ac:dyDescent="0.35">
      <c r="A137" s="26" t="s">
        <v>104</v>
      </c>
      <c r="E137" s="12">
        <v>0</v>
      </c>
      <c r="F137" s="43"/>
      <c r="G137" s="44"/>
    </row>
    <row r="138" spans="1:7" hidden="1" x14ac:dyDescent="0.35">
      <c r="A138" s="26"/>
      <c r="E138" s="22"/>
      <c r="F138" s="43"/>
      <c r="G138" s="44"/>
    </row>
    <row r="139" spans="1:7" hidden="1" x14ac:dyDescent="0.35">
      <c r="A139" s="26"/>
      <c r="E139" s="22"/>
      <c r="F139" s="43"/>
      <c r="G139" s="44"/>
    </row>
    <row r="140" spans="1:7" x14ac:dyDescent="0.35">
      <c r="F140" s="43"/>
      <c r="G140" s="44"/>
    </row>
    <row r="141" spans="1:7" x14ac:dyDescent="0.35">
      <c r="A141" s="2" t="s">
        <v>105</v>
      </c>
      <c r="F141" s="43"/>
      <c r="G141" s="44"/>
    </row>
    <row r="142" spans="1:7" x14ac:dyDescent="0.35">
      <c r="F142" s="43"/>
      <c r="G142" s="44"/>
    </row>
    <row r="143" spans="1:7" x14ac:dyDescent="0.35">
      <c r="A143" s="26" t="s">
        <v>106</v>
      </c>
      <c r="E143" s="12">
        <v>2604166.6712250002</v>
      </c>
      <c r="F143" s="43"/>
      <c r="G143" s="44"/>
    </row>
    <row r="144" spans="1:7" x14ac:dyDescent="0.35">
      <c r="A144" s="26" t="s">
        <v>107</v>
      </c>
      <c r="E144" s="12">
        <v>2604166.6712250002</v>
      </c>
      <c r="G144" s="44"/>
    </row>
    <row r="145" spans="1:256" x14ac:dyDescent="0.35">
      <c r="A145" s="26" t="s">
        <v>108</v>
      </c>
      <c r="E145" s="57">
        <v>2604166.6712250002</v>
      </c>
      <c r="F145" s="43"/>
      <c r="G145" s="44"/>
    </row>
    <row r="146" spans="1:256" x14ac:dyDescent="0.35">
      <c r="A146" s="62" t="s">
        <v>109</v>
      </c>
      <c r="B146" s="62"/>
      <c r="C146" s="62"/>
      <c r="D146" s="62"/>
      <c r="E146" s="57">
        <v>0</v>
      </c>
      <c r="G146" s="44"/>
      <c r="H146" s="62"/>
      <c r="I146" s="62"/>
      <c r="J146" s="62"/>
      <c r="K146" s="62"/>
      <c r="L146" s="62"/>
      <c r="M146" s="62"/>
      <c r="N146" s="62"/>
      <c r="O146" s="62"/>
      <c r="P146" s="62"/>
      <c r="Q146" s="62"/>
      <c r="R146" s="62"/>
      <c r="S146" s="62"/>
      <c r="T146" s="62"/>
      <c r="U146" s="62"/>
      <c r="V146" s="62"/>
      <c r="W146" s="62"/>
      <c r="X146" s="62"/>
      <c r="Y146" s="62"/>
      <c r="Z146" s="62"/>
      <c r="AA146" s="62"/>
      <c r="AB146" s="62"/>
      <c r="AC146" s="62"/>
      <c r="AD146" s="62"/>
      <c r="AE146" s="62"/>
      <c r="AF146" s="62"/>
      <c r="AG146" s="62"/>
      <c r="AH146" s="62"/>
      <c r="AI146" s="62"/>
      <c r="AJ146" s="62"/>
      <c r="AK146" s="62"/>
      <c r="AL146" s="62"/>
      <c r="AM146" s="62"/>
      <c r="AN146" s="62"/>
      <c r="AO146" s="62"/>
      <c r="AP146" s="62"/>
      <c r="AQ146" s="62"/>
      <c r="AR146" s="62"/>
      <c r="AS146" s="62"/>
      <c r="AT146" s="62"/>
      <c r="AU146" s="62"/>
      <c r="AV146" s="62"/>
      <c r="AW146" s="62"/>
      <c r="AX146" s="62"/>
      <c r="AY146" s="62"/>
      <c r="AZ146" s="62"/>
      <c r="BA146" s="62"/>
      <c r="BB146" s="62"/>
      <c r="BC146" s="62"/>
      <c r="BD146" s="62"/>
      <c r="BE146" s="62"/>
      <c r="BF146" s="62"/>
      <c r="BG146" s="62"/>
      <c r="BH146" s="62"/>
      <c r="BI146" s="62"/>
      <c r="BJ146" s="62"/>
      <c r="BK146" s="62"/>
      <c r="BL146" s="62"/>
      <c r="BM146" s="62"/>
      <c r="BN146" s="62"/>
      <c r="BO146" s="62"/>
      <c r="BP146" s="62"/>
      <c r="BQ146" s="62"/>
      <c r="BR146" s="62"/>
      <c r="BS146" s="62"/>
      <c r="BT146" s="62"/>
      <c r="BU146" s="62"/>
      <c r="BV146" s="62"/>
      <c r="BW146" s="62"/>
      <c r="BX146" s="62"/>
      <c r="BY146" s="62"/>
      <c r="BZ146" s="62"/>
      <c r="CA146" s="62"/>
      <c r="CB146" s="62"/>
      <c r="CC146" s="62"/>
      <c r="CD146" s="62"/>
      <c r="CE146" s="62"/>
      <c r="CF146" s="62"/>
      <c r="CG146" s="62"/>
      <c r="CH146" s="62"/>
      <c r="CI146" s="62"/>
      <c r="CJ146" s="62"/>
      <c r="CK146" s="62"/>
      <c r="CL146" s="62"/>
      <c r="CM146" s="62"/>
      <c r="CN146" s="62"/>
      <c r="CO146" s="62"/>
      <c r="CP146" s="62"/>
      <c r="CQ146" s="62"/>
      <c r="CR146" s="62"/>
      <c r="CS146" s="62"/>
      <c r="CT146" s="62"/>
      <c r="CU146" s="62"/>
      <c r="CV146" s="62"/>
      <c r="CW146" s="62"/>
      <c r="CX146" s="62"/>
      <c r="CY146" s="62"/>
      <c r="CZ146" s="62"/>
      <c r="DA146" s="62"/>
      <c r="DB146" s="62"/>
      <c r="DC146" s="62"/>
      <c r="DD146" s="62"/>
      <c r="DE146" s="62"/>
      <c r="DF146" s="62"/>
      <c r="DG146" s="62"/>
      <c r="DH146" s="62"/>
      <c r="DI146" s="62"/>
      <c r="DJ146" s="62"/>
      <c r="DK146" s="62"/>
      <c r="DL146" s="62"/>
      <c r="DM146" s="62"/>
      <c r="DN146" s="62"/>
      <c r="DO146" s="62"/>
      <c r="DP146" s="62"/>
      <c r="DQ146" s="62"/>
      <c r="DR146" s="62"/>
      <c r="DS146" s="62"/>
      <c r="DT146" s="62"/>
      <c r="DU146" s="62"/>
      <c r="DV146" s="62"/>
      <c r="DW146" s="62"/>
      <c r="DX146" s="62"/>
      <c r="DY146" s="62"/>
      <c r="DZ146" s="62"/>
      <c r="EA146" s="62"/>
      <c r="EB146" s="62"/>
      <c r="EC146" s="62"/>
      <c r="ED146" s="62"/>
      <c r="EE146" s="62"/>
      <c r="EF146" s="62"/>
      <c r="EG146" s="62"/>
      <c r="EH146" s="62"/>
      <c r="EI146" s="62"/>
      <c r="EJ146" s="62"/>
      <c r="EK146" s="62"/>
      <c r="EL146" s="62"/>
      <c r="EM146" s="62"/>
      <c r="EN146" s="62"/>
      <c r="EO146" s="62"/>
      <c r="EP146" s="62"/>
      <c r="EQ146" s="62"/>
      <c r="ER146" s="62"/>
      <c r="ES146" s="62"/>
      <c r="ET146" s="62"/>
      <c r="EU146" s="62"/>
      <c r="EV146" s="62"/>
      <c r="EW146" s="62"/>
      <c r="EX146" s="62"/>
      <c r="EY146" s="62"/>
      <c r="EZ146" s="62"/>
      <c r="FA146" s="62"/>
      <c r="FB146" s="62"/>
      <c r="FC146" s="62"/>
      <c r="FD146" s="62"/>
      <c r="FE146" s="62"/>
      <c r="FF146" s="62"/>
      <c r="FG146" s="62"/>
      <c r="FH146" s="62"/>
      <c r="FI146" s="62"/>
      <c r="FJ146" s="62"/>
      <c r="FK146" s="62"/>
      <c r="FL146" s="62"/>
      <c r="FM146" s="62"/>
      <c r="FN146" s="62"/>
      <c r="FO146" s="62"/>
      <c r="FP146" s="62"/>
      <c r="FQ146" s="62"/>
      <c r="FR146" s="62"/>
      <c r="FS146" s="62"/>
      <c r="FT146" s="62"/>
      <c r="FU146" s="62"/>
      <c r="FV146" s="62"/>
      <c r="FW146" s="62"/>
      <c r="FX146" s="62"/>
      <c r="FY146" s="62"/>
      <c r="FZ146" s="62"/>
      <c r="GA146" s="62"/>
      <c r="GB146" s="62"/>
      <c r="GC146" s="62"/>
      <c r="GD146" s="62"/>
      <c r="GE146" s="62"/>
      <c r="GF146" s="62"/>
      <c r="GG146" s="62"/>
      <c r="GH146" s="62"/>
      <c r="GI146" s="62"/>
      <c r="GJ146" s="62"/>
      <c r="GK146" s="62"/>
      <c r="GL146" s="62"/>
      <c r="GM146" s="62"/>
      <c r="GN146" s="62"/>
      <c r="GO146" s="62"/>
      <c r="GP146" s="62"/>
      <c r="GQ146" s="62"/>
      <c r="GR146" s="62"/>
      <c r="GS146" s="62"/>
      <c r="GT146" s="62"/>
      <c r="GU146" s="62"/>
      <c r="GV146" s="62"/>
      <c r="GW146" s="62"/>
      <c r="GX146" s="62"/>
      <c r="GY146" s="62"/>
      <c r="GZ146" s="62"/>
      <c r="HA146" s="62"/>
      <c r="HB146" s="62"/>
      <c r="HC146" s="62"/>
      <c r="HD146" s="62"/>
      <c r="HE146" s="62"/>
      <c r="HF146" s="62"/>
      <c r="HG146" s="62"/>
      <c r="HH146" s="62"/>
      <c r="HI146" s="62"/>
      <c r="HJ146" s="62"/>
      <c r="HK146" s="62"/>
      <c r="HL146" s="62"/>
      <c r="HM146" s="62"/>
      <c r="HN146" s="62"/>
      <c r="HO146" s="62"/>
      <c r="HP146" s="62"/>
      <c r="HQ146" s="62"/>
      <c r="HR146" s="62"/>
      <c r="HS146" s="62"/>
      <c r="HT146" s="62"/>
      <c r="HU146" s="62"/>
      <c r="HV146" s="62"/>
      <c r="HW146" s="62"/>
      <c r="HX146" s="62"/>
      <c r="HY146" s="62"/>
      <c r="HZ146" s="62"/>
      <c r="IA146" s="62"/>
      <c r="IB146" s="62"/>
      <c r="IC146" s="62"/>
      <c r="ID146" s="62"/>
      <c r="IE146" s="62"/>
      <c r="IF146" s="62"/>
      <c r="IG146" s="62"/>
      <c r="IH146" s="62"/>
      <c r="II146" s="62"/>
      <c r="IJ146" s="62"/>
      <c r="IK146" s="62"/>
      <c r="IL146" s="62"/>
      <c r="IM146" s="62"/>
      <c r="IN146" s="62"/>
      <c r="IO146" s="62"/>
      <c r="IP146" s="62"/>
      <c r="IQ146" s="62"/>
      <c r="IR146" s="62"/>
      <c r="IS146" s="62"/>
      <c r="IT146" s="62"/>
      <c r="IU146" s="62"/>
      <c r="IV146" s="62"/>
    </row>
    <row r="147" spans="1:256" x14ac:dyDescent="0.35">
      <c r="A147" s="26" t="s">
        <v>110</v>
      </c>
      <c r="E147" s="12">
        <v>2604166.6712250002</v>
      </c>
      <c r="F147" s="43"/>
      <c r="G147" s="44"/>
    </row>
    <row r="148" spans="1:256" x14ac:dyDescent="0.35">
      <c r="F148" s="43"/>
      <c r="G148" s="44"/>
    </row>
    <row r="149" spans="1:256" x14ac:dyDescent="0.35">
      <c r="A149" s="26" t="s">
        <v>111</v>
      </c>
      <c r="D149" s="63"/>
      <c r="E149" s="22">
        <f>E144</f>
        <v>2604166.6712250002</v>
      </c>
      <c r="F149" s="43"/>
      <c r="G149" s="44"/>
    </row>
    <row r="150" spans="1:256" x14ac:dyDescent="0.35">
      <c r="F150" s="43"/>
      <c r="G150" s="44"/>
    </row>
    <row r="151" spans="1:256" x14ac:dyDescent="0.35">
      <c r="A151" s="2" t="s">
        <v>112</v>
      </c>
      <c r="F151" s="43"/>
      <c r="G151" s="44"/>
    </row>
    <row r="152" spans="1:256" x14ac:dyDescent="0.35">
      <c r="F152" s="43"/>
      <c r="G152" s="44"/>
    </row>
    <row r="153" spans="1:256" x14ac:dyDescent="0.35">
      <c r="A153" s="26" t="s">
        <v>113</v>
      </c>
      <c r="E153" s="64">
        <v>1.36767409E-2</v>
      </c>
      <c r="F153" s="43"/>
      <c r="G153" s="44"/>
    </row>
    <row r="154" spans="1:256" x14ac:dyDescent="0.35">
      <c r="A154" s="26" t="s">
        <v>114</v>
      </c>
      <c r="E154" s="60">
        <v>34.948645999999997</v>
      </c>
      <c r="F154" s="43"/>
      <c r="G154" s="44"/>
    </row>
    <row r="155" spans="1:256" x14ac:dyDescent="0.35">
      <c r="F155" s="43"/>
      <c r="G155" s="44"/>
    </row>
    <row r="156" spans="1:256" x14ac:dyDescent="0.35">
      <c r="D156" s="53" t="s">
        <v>42</v>
      </c>
      <c r="E156" s="53" t="s">
        <v>41</v>
      </c>
      <c r="F156" s="43"/>
      <c r="G156" s="44"/>
    </row>
    <row r="157" spans="1:256" x14ac:dyDescent="0.35">
      <c r="A157" s="26" t="s">
        <v>115</v>
      </c>
      <c r="D157" s="12">
        <v>268090.59000000003</v>
      </c>
      <c r="E157" s="2">
        <v>13</v>
      </c>
      <c r="F157" s="65"/>
      <c r="G157" s="44"/>
    </row>
    <row r="158" spans="1:256" x14ac:dyDescent="0.35">
      <c r="A158" s="26" t="s">
        <v>116</v>
      </c>
      <c r="D158" s="61">
        <v>68072.850000000006</v>
      </c>
      <c r="F158" s="43"/>
      <c r="G158" s="44"/>
    </row>
    <row r="159" spans="1:256" x14ac:dyDescent="0.35">
      <c r="A159" s="2" t="s">
        <v>117</v>
      </c>
      <c r="D159" s="22">
        <f>+D157-D158</f>
        <v>200017.74000000002</v>
      </c>
    </row>
    <row r="160" spans="1:256" x14ac:dyDescent="0.35">
      <c r="A160" s="26" t="s">
        <v>118</v>
      </c>
      <c r="D160" s="12">
        <v>509024754.45999998</v>
      </c>
      <c r="F160" s="65"/>
      <c r="G160" s="44"/>
    </row>
    <row r="161" spans="1:7" x14ac:dyDescent="0.35">
      <c r="F161" s="65"/>
      <c r="G161" s="44"/>
    </row>
    <row r="162" spans="1:7" x14ac:dyDescent="0.35">
      <c r="A162" s="26" t="s">
        <v>119</v>
      </c>
      <c r="D162" s="66">
        <v>1.1155799999999999E-3</v>
      </c>
      <c r="F162" s="65"/>
      <c r="G162" s="44"/>
    </row>
    <row r="163" spans="1:7" x14ac:dyDescent="0.35">
      <c r="A163" s="26" t="s">
        <v>120</v>
      </c>
      <c r="D163" s="66">
        <v>3.6066863000000001E-3</v>
      </c>
      <c r="F163" s="65"/>
      <c r="G163" s="44"/>
    </row>
    <row r="164" spans="1:7" x14ac:dyDescent="0.35">
      <c r="A164" s="26" t="s">
        <v>121</v>
      </c>
      <c r="D164" s="66">
        <v>1.8995444999999999E-3</v>
      </c>
      <c r="F164" s="65"/>
      <c r="G164" s="44"/>
    </row>
    <row r="165" spans="1:7" x14ac:dyDescent="0.35">
      <c r="A165" s="26" t="s">
        <v>122</v>
      </c>
      <c r="D165" s="66">
        <f>IF(D160&lt;=0,0,12*(D157-D158)/D160)</f>
        <v>4.7153166107732252E-3</v>
      </c>
      <c r="F165" s="43"/>
      <c r="G165" s="44"/>
    </row>
    <row r="166" spans="1:7" x14ac:dyDescent="0.35">
      <c r="A166" s="26" t="s">
        <v>123</v>
      </c>
      <c r="D166" s="64">
        <f>AVERAGE(D162:D165)</f>
        <v>2.8342818526933063E-3</v>
      </c>
      <c r="F166" s="43"/>
      <c r="G166" s="44"/>
    </row>
    <row r="167" spans="1:7" x14ac:dyDescent="0.35">
      <c r="A167" s="26"/>
      <c r="F167" s="43"/>
      <c r="G167" s="44"/>
    </row>
    <row r="168" spans="1:7" x14ac:dyDescent="0.35">
      <c r="A168" s="26" t="s">
        <v>124</v>
      </c>
      <c r="D168" s="22">
        <v>1762250.85</v>
      </c>
      <c r="F168" s="43"/>
      <c r="G168" s="44"/>
    </row>
    <row r="169" spans="1:7" x14ac:dyDescent="0.35">
      <c r="A169" s="26"/>
      <c r="F169" s="43"/>
      <c r="G169" s="44"/>
    </row>
    <row r="170" spans="1:7" ht="35" x14ac:dyDescent="0.35">
      <c r="A170" s="26" t="s">
        <v>125</v>
      </c>
      <c r="D170" s="53" t="s">
        <v>42</v>
      </c>
      <c r="E170" s="53" t="s">
        <v>41</v>
      </c>
      <c r="F170" s="67" t="s">
        <v>126</v>
      </c>
      <c r="G170" s="44"/>
    </row>
    <row r="171" spans="1:7" x14ac:dyDescent="0.35">
      <c r="A171" s="41" t="s">
        <v>127</v>
      </c>
      <c r="D171" s="57">
        <v>2355396.29</v>
      </c>
      <c r="E171" s="68">
        <v>131</v>
      </c>
      <c r="F171" s="66">
        <v>4.8319022698040488E-3</v>
      </c>
      <c r="G171" s="44"/>
    </row>
    <row r="172" spans="1:7" x14ac:dyDescent="0.35">
      <c r="A172" s="41" t="s">
        <v>128</v>
      </c>
      <c r="D172" s="57">
        <v>475996.79</v>
      </c>
      <c r="E172" s="68">
        <v>29</v>
      </c>
      <c r="F172" s="66">
        <v>9.7646836746118895E-4</v>
      </c>
      <c r="G172" s="44"/>
    </row>
    <row r="173" spans="1:7" x14ac:dyDescent="0.35">
      <c r="A173" s="41" t="s">
        <v>129</v>
      </c>
      <c r="D173" s="19">
        <v>153422.26999999999</v>
      </c>
      <c r="E173" s="69">
        <v>10</v>
      </c>
      <c r="F173" s="66">
        <v>3.1473320128711315E-4</v>
      </c>
      <c r="G173" s="44"/>
    </row>
    <row r="174" spans="1:7" x14ac:dyDescent="0.35">
      <c r="A174" s="41" t="s">
        <v>130</v>
      </c>
      <c r="D174" s="70">
        <v>0</v>
      </c>
      <c r="E174" s="71">
        <v>0</v>
      </c>
      <c r="F174" s="72">
        <v>0</v>
      </c>
      <c r="G174" s="44"/>
    </row>
    <row r="175" spans="1:7" x14ac:dyDescent="0.35">
      <c r="A175" s="26" t="s">
        <v>131</v>
      </c>
      <c r="D175" s="73">
        <f>SUM(D171:D174)</f>
        <v>2984815.35</v>
      </c>
      <c r="E175" s="68">
        <f>SUM(E171:E174)</f>
        <v>170</v>
      </c>
      <c r="F175" s="74">
        <f>SUM(F171:F174)</f>
        <v>6.1231038385523504E-3</v>
      </c>
      <c r="G175" s="44"/>
    </row>
    <row r="176" spans="1:7" x14ac:dyDescent="0.35">
      <c r="A176" s="26"/>
      <c r="D176" s="57"/>
      <c r="E176" s="68"/>
      <c r="F176" s="43"/>
      <c r="G176" s="44"/>
    </row>
    <row r="177" spans="1:7" x14ac:dyDescent="0.35">
      <c r="A177" s="26" t="s">
        <v>132</v>
      </c>
      <c r="D177" s="66"/>
      <c r="E177" s="66"/>
      <c r="F177" s="65"/>
      <c r="G177" s="44"/>
    </row>
    <row r="178" spans="1:7" x14ac:dyDescent="0.35">
      <c r="A178" s="26" t="s">
        <v>133</v>
      </c>
      <c r="D178" s="66">
        <v>9.1510630000000005E-4</v>
      </c>
      <c r="E178" s="66">
        <v>6.5586310000000005E-4</v>
      </c>
      <c r="F178" s="65"/>
      <c r="G178" s="44"/>
    </row>
    <row r="179" spans="1:7" x14ac:dyDescent="0.35">
      <c r="A179" s="26" t="s">
        <v>134</v>
      </c>
      <c r="D179" s="66">
        <v>8.052008E-4</v>
      </c>
      <c r="E179" s="66">
        <v>6.6627799999999997E-4</v>
      </c>
      <c r="F179" s="65"/>
      <c r="G179" s="44"/>
    </row>
    <row r="180" spans="1:7" x14ac:dyDescent="0.35">
      <c r="A180" s="26" t="s">
        <v>135</v>
      </c>
      <c r="D180" s="66">
        <v>1.5091187000000001E-3</v>
      </c>
      <c r="E180" s="66">
        <v>1.2430080999999999E-3</v>
      </c>
      <c r="F180" s="65"/>
      <c r="G180" s="44"/>
    </row>
    <row r="181" spans="1:7" x14ac:dyDescent="0.35">
      <c r="A181" s="26" t="s">
        <v>136</v>
      </c>
      <c r="D181" s="66">
        <v>1.291201568748302E-3</v>
      </c>
      <c r="E181" s="66">
        <f>IF(D53&lt;=0,0,SUM('Dec23'!E172:E174)/D53)</f>
        <v>1.1202711630712665E-3</v>
      </c>
      <c r="F181" s="43"/>
      <c r="G181" s="44"/>
    </row>
    <row r="182" spans="1:7" x14ac:dyDescent="0.35">
      <c r="A182" s="26" t="s">
        <v>137</v>
      </c>
      <c r="D182" s="66">
        <f>AVERAGE(D178:D181)</f>
        <v>1.1301568421870755E-3</v>
      </c>
      <c r="E182" s="66">
        <f>AVERAGE(E178:E181)</f>
        <v>9.2135509076781666E-4</v>
      </c>
      <c r="F182" s="43"/>
      <c r="G182" s="44"/>
    </row>
    <row r="183" spans="1:7" x14ac:dyDescent="0.35">
      <c r="F183" s="43"/>
      <c r="G183" s="44"/>
    </row>
    <row r="184" spans="1:7" x14ac:dyDescent="0.35">
      <c r="A184" s="2" t="s">
        <v>138</v>
      </c>
      <c r="D184" s="75">
        <v>644429.80000000005</v>
      </c>
      <c r="F184" s="43"/>
      <c r="G184" s="44"/>
    </row>
    <row r="185" spans="1:7" x14ac:dyDescent="0.35">
      <c r="A185" s="2" t="s">
        <v>139</v>
      </c>
      <c r="D185" s="63">
        <v>1.3219948704892327E-3</v>
      </c>
      <c r="F185" s="43"/>
      <c r="G185" s="44"/>
    </row>
    <row r="186" spans="1:7" x14ac:dyDescent="0.35">
      <c r="A186" s="2" t="s">
        <v>140</v>
      </c>
      <c r="D186" s="66">
        <v>4.9000000000000002E-2</v>
      </c>
      <c r="F186" s="43"/>
      <c r="G186" s="44"/>
    </row>
    <row r="187" spans="1:7" x14ac:dyDescent="0.35">
      <c r="A187" s="2" t="s">
        <v>141</v>
      </c>
      <c r="D187" s="76" t="str">
        <f>+IF(D185&lt;=D186,"No","Yes")</f>
        <v>No</v>
      </c>
      <c r="F187" s="43"/>
      <c r="G187" s="44"/>
    </row>
    <row r="188" spans="1:7" x14ac:dyDescent="0.35">
      <c r="F188" s="43"/>
      <c r="G188" s="44"/>
    </row>
    <row r="189" spans="1:7" x14ac:dyDescent="0.35">
      <c r="A189" s="2" t="s">
        <v>142</v>
      </c>
      <c r="D189" s="77">
        <v>2373695.2999999998</v>
      </c>
      <c r="F189" s="43"/>
      <c r="G189" s="44"/>
    </row>
    <row r="190" spans="1:7" x14ac:dyDescent="0.35">
      <c r="A190" s="2" t="s">
        <v>143</v>
      </c>
      <c r="B190" s="78"/>
      <c r="C190" s="78"/>
      <c r="D190" s="79">
        <v>113</v>
      </c>
      <c r="F190" s="43"/>
      <c r="G190" s="44"/>
    </row>
    <row r="191" spans="1:7" x14ac:dyDescent="0.35">
      <c r="F191" s="43"/>
      <c r="G191" s="44"/>
    </row>
    <row r="192" spans="1:7" x14ac:dyDescent="0.35">
      <c r="A192" s="2" t="s">
        <v>144</v>
      </c>
      <c r="F192" s="43"/>
      <c r="G192" s="44"/>
    </row>
    <row r="193" spans="1:7" x14ac:dyDescent="0.35">
      <c r="F193" s="43"/>
      <c r="G193" s="44"/>
    </row>
    <row r="194" spans="1:7" x14ac:dyDescent="0.35">
      <c r="A194" s="26"/>
      <c r="E194" s="80"/>
      <c r="F194" s="43"/>
      <c r="G194" s="44"/>
    </row>
    <row r="195" spans="1:7" x14ac:dyDescent="0.35">
      <c r="A195" s="26" t="s">
        <v>145</v>
      </c>
      <c r="E195" s="10"/>
      <c r="F195" s="43"/>
      <c r="G195" s="44"/>
    </row>
    <row r="196" spans="1:7" x14ac:dyDescent="0.35">
      <c r="A196" s="26" t="s">
        <v>146</v>
      </c>
      <c r="E196" s="10"/>
      <c r="F196" s="43"/>
      <c r="G196" s="44"/>
    </row>
    <row r="197" spans="1:7" x14ac:dyDescent="0.35">
      <c r="A197" s="26" t="s">
        <v>147</v>
      </c>
      <c r="E197" s="80"/>
      <c r="F197" s="43"/>
      <c r="G197" s="44"/>
    </row>
    <row r="198" spans="1:7" x14ac:dyDescent="0.35">
      <c r="A198" s="26" t="s">
        <v>148</v>
      </c>
      <c r="E198" s="80" t="s">
        <v>156</v>
      </c>
      <c r="F198" s="43"/>
      <c r="G198" s="44"/>
    </row>
    <row r="199" spans="1:7" x14ac:dyDescent="0.35">
      <c r="A199" s="26"/>
      <c r="E199" s="10"/>
      <c r="F199" s="43"/>
      <c r="G199" s="44"/>
    </row>
    <row r="200" spans="1:7" x14ac:dyDescent="0.35">
      <c r="A200" s="26" t="s">
        <v>149</v>
      </c>
      <c r="E200" s="10"/>
      <c r="F200" s="43"/>
      <c r="G200" s="44"/>
    </row>
    <row r="201" spans="1:7" x14ac:dyDescent="0.35">
      <c r="A201" s="26" t="s">
        <v>150</v>
      </c>
      <c r="E201" s="80" t="s">
        <v>156</v>
      </c>
      <c r="F201" s="43"/>
      <c r="G201" s="44"/>
    </row>
    <row r="202" spans="1:7" x14ac:dyDescent="0.35">
      <c r="A202" s="26"/>
      <c r="E202" s="10"/>
      <c r="F202" s="43"/>
      <c r="G202" s="44"/>
    </row>
    <row r="203" spans="1:7" x14ac:dyDescent="0.35">
      <c r="A203" s="26" t="s">
        <v>151</v>
      </c>
      <c r="E203" s="10"/>
      <c r="F203" s="43"/>
      <c r="G203" s="44"/>
    </row>
    <row r="204" spans="1:7" x14ac:dyDescent="0.35">
      <c r="A204" s="26" t="s">
        <v>152</v>
      </c>
      <c r="E204" s="80" t="s">
        <v>156</v>
      </c>
      <c r="F204" s="43"/>
      <c r="G204" s="44"/>
    </row>
    <row r="205" spans="1:7" x14ac:dyDescent="0.35">
      <c r="A205" s="26"/>
      <c r="E205" s="80"/>
      <c r="F205" s="43"/>
      <c r="G205" s="44"/>
    </row>
    <row r="206" spans="1:7" x14ac:dyDescent="0.35">
      <c r="A206" s="26" t="s">
        <v>153</v>
      </c>
      <c r="E206" s="10"/>
      <c r="G206" s="44"/>
    </row>
    <row r="207" spans="1:7" x14ac:dyDescent="0.35">
      <c r="A207" s="26" t="s">
        <v>154</v>
      </c>
      <c r="E207" s="80" t="s">
        <v>156</v>
      </c>
      <c r="G207" s="44"/>
    </row>
    <row r="212" spans="1:5" x14ac:dyDescent="0.35">
      <c r="B212" s="81"/>
      <c r="C212" s="81"/>
      <c r="D212" s="81"/>
      <c r="E212" s="81"/>
    </row>
    <row r="213" spans="1:5" x14ac:dyDescent="0.35">
      <c r="B213" s="81"/>
      <c r="C213" s="81"/>
      <c r="D213" s="81"/>
      <c r="E213" s="81"/>
    </row>
    <row r="214" spans="1:5" x14ac:dyDescent="0.35">
      <c r="B214" s="81"/>
      <c r="C214" s="81"/>
      <c r="D214" s="81"/>
      <c r="E214" s="81"/>
    </row>
    <row r="215" spans="1:5" x14ac:dyDescent="0.35">
      <c r="B215" s="81"/>
      <c r="C215" s="81"/>
      <c r="D215" s="81"/>
      <c r="E215" s="81"/>
    </row>
    <row r="216" spans="1:5" x14ac:dyDescent="0.35">
      <c r="A216" s="81"/>
      <c r="B216" s="81"/>
      <c r="C216" s="81"/>
      <c r="D216" s="81"/>
      <c r="E216" s="81"/>
    </row>
    <row r="217" spans="1:5" x14ac:dyDescent="0.35">
      <c r="A217" s="81"/>
      <c r="B217" s="81"/>
      <c r="C217" s="81"/>
      <c r="D217" s="81"/>
      <c r="E217" s="81"/>
    </row>
    <row r="218" spans="1:5" x14ac:dyDescent="0.35">
      <c r="A218" s="81"/>
      <c r="B218" s="81"/>
      <c r="C218" s="81"/>
      <c r="D218" s="81"/>
      <c r="E218" s="81"/>
    </row>
    <row r="219" spans="1:5" x14ac:dyDescent="0.35">
      <c r="A219" s="81"/>
      <c r="B219" s="81"/>
      <c r="C219" s="81"/>
      <c r="D219" s="81"/>
      <c r="E219" s="81"/>
    </row>
    <row r="220" spans="1:5" x14ac:dyDescent="0.35">
      <c r="A220" s="81"/>
      <c r="B220" s="81"/>
      <c r="C220" s="81"/>
      <c r="D220" s="81"/>
      <c r="E220" s="81"/>
    </row>
    <row r="222" spans="1:5" x14ac:dyDescent="0.35">
      <c r="A222" s="81"/>
      <c r="B222" s="81"/>
      <c r="C222" s="81"/>
      <c r="D222" s="81"/>
      <c r="E222" s="81"/>
    </row>
    <row r="223" spans="1:5" x14ac:dyDescent="0.35">
      <c r="A223" s="81"/>
      <c r="B223" s="81"/>
      <c r="C223" s="81"/>
      <c r="D223" s="81"/>
      <c r="E223" s="81"/>
    </row>
    <row r="224" spans="1:5" x14ac:dyDescent="0.35">
      <c r="A224" s="81"/>
      <c r="B224" s="81"/>
      <c r="C224" s="81"/>
      <c r="D224" s="81"/>
      <c r="E224" s="81"/>
    </row>
    <row r="225" spans="1:5" x14ac:dyDescent="0.35">
      <c r="A225" s="81"/>
      <c r="B225" s="81"/>
      <c r="C225" s="81"/>
      <c r="D225" s="81"/>
      <c r="E225" s="81"/>
    </row>
    <row r="226" spans="1:5" x14ac:dyDescent="0.35">
      <c r="A226" s="81"/>
      <c r="B226" s="81"/>
      <c r="C226" s="81"/>
      <c r="D226" s="81"/>
      <c r="E226" s="81"/>
    </row>
    <row r="227" spans="1:5" x14ac:dyDescent="0.35">
      <c r="A227" s="81"/>
      <c r="B227" s="81"/>
      <c r="C227" s="81"/>
      <c r="D227" s="81"/>
      <c r="E227" s="81"/>
    </row>
    <row r="228" spans="1:5" x14ac:dyDescent="0.35">
      <c r="A228" s="81"/>
      <c r="B228" s="81"/>
      <c r="C228" s="81"/>
      <c r="D228" s="81"/>
      <c r="E228" s="81"/>
    </row>
  </sheetData>
  <pageMargins left="0.7" right="0.7" top="0.75" bottom="0.75" header="0.3" footer="0.3"/>
  <pageSetup scale="50" fitToHeight="0" orientation="portrait" r:id="rId1"/>
  <headerFooter>
    <oddHeader xml:space="preserve">&amp;CNissan Auto Receivables 22-A
</oddHeader>
    <oddFooter>Page &amp;P of &amp;N</oddFooter>
  </headerFooter>
  <rowBreaks count="3" manualBreakCount="3">
    <brk id="54" max="16383" man="1"/>
    <brk id="108" max="16383" man="1"/>
    <brk id="169" max="16383" man="1"/>
  </rowBreaks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6C24DF-3364-4AB2-854B-A4C17DC15ECD}">
  <sheetPr codeName="Sheet7">
    <pageSetUpPr fitToPage="1"/>
  </sheetPr>
  <dimension ref="A1:IV228"/>
  <sheetViews>
    <sheetView showRuler="0" zoomScale="80" zoomScaleNormal="80" zoomScaleSheetLayoutView="90" workbookViewId="0">
      <selection activeCell="C46" sqref="C46"/>
    </sheetView>
  </sheetViews>
  <sheetFormatPr defaultColWidth="9.1796875" defaultRowHeight="17.5" x14ac:dyDescent="0.35"/>
  <cols>
    <col min="1" max="1" width="43.453125" style="2" customWidth="1"/>
    <col min="2" max="2" width="23.81640625" style="2" customWidth="1"/>
    <col min="3" max="3" width="26.81640625" style="2" customWidth="1"/>
    <col min="4" max="4" width="24.7265625" style="2" customWidth="1"/>
    <col min="5" max="5" width="39.26953125" style="2" bestFit="1" customWidth="1"/>
    <col min="6" max="6" width="23.81640625" style="3" customWidth="1"/>
    <col min="7" max="7" width="34.54296875" style="4" customWidth="1"/>
    <col min="8" max="9" width="34.54296875" style="2" customWidth="1"/>
    <col min="10" max="10" width="9.1796875" style="2"/>
    <col min="11" max="11" width="9.54296875" style="2" bestFit="1" customWidth="1"/>
    <col min="12" max="16384" width="9.1796875" style="2"/>
  </cols>
  <sheetData>
    <row r="1" spans="1:13" ht="18" x14ac:dyDescent="0.35">
      <c r="A1" s="1" t="s">
        <v>0</v>
      </c>
    </row>
    <row r="2" spans="1:13" ht="15.75" customHeight="1" x14ac:dyDescent="0.45">
      <c r="C2" s="5"/>
    </row>
    <row r="3" spans="1:13" ht="15.75" customHeight="1" x14ac:dyDescent="0.45">
      <c r="A3" s="2" t="s">
        <v>1</v>
      </c>
      <c r="B3" s="6">
        <v>45016</v>
      </c>
      <c r="C3" s="7" t="s">
        <v>2</v>
      </c>
      <c r="D3" s="2">
        <v>30</v>
      </c>
      <c r="E3" s="2" t="s">
        <v>3</v>
      </c>
      <c r="F3" s="8">
        <v>44986</v>
      </c>
      <c r="G3" s="2"/>
    </row>
    <row r="4" spans="1:13" ht="15.75" customHeight="1" x14ac:dyDescent="0.45">
      <c r="A4" s="2" t="s">
        <v>4</v>
      </c>
      <c r="B4" s="6">
        <v>45033</v>
      </c>
      <c r="C4" s="7" t="s">
        <v>5</v>
      </c>
      <c r="D4" s="9">
        <v>33</v>
      </c>
      <c r="E4" s="2" t="s">
        <v>6</v>
      </c>
      <c r="F4" s="8">
        <v>45016</v>
      </c>
      <c r="G4" s="2"/>
    </row>
    <row r="5" spans="1:13" ht="17.25" customHeight="1" x14ac:dyDescent="0.45">
      <c r="C5" s="5"/>
      <c r="E5" s="2" t="s">
        <v>7</v>
      </c>
      <c r="F5" s="8">
        <v>45000</v>
      </c>
      <c r="G5" s="2"/>
    </row>
    <row r="6" spans="1:13" ht="15.75" customHeight="1" x14ac:dyDescent="0.45">
      <c r="C6" s="5"/>
      <c r="E6" s="2" t="s">
        <v>8</v>
      </c>
      <c r="F6" s="8">
        <v>45033</v>
      </c>
      <c r="G6" s="2"/>
    </row>
    <row r="7" spans="1:13" x14ac:dyDescent="0.35">
      <c r="A7" s="10"/>
      <c r="B7" s="11"/>
      <c r="C7" s="12"/>
      <c r="D7" s="10"/>
      <c r="E7" s="10"/>
      <c r="F7" s="13"/>
    </row>
    <row r="8" spans="1:13" x14ac:dyDescent="0.35">
      <c r="A8" s="10"/>
      <c r="B8" s="10"/>
      <c r="C8" s="12"/>
      <c r="D8" s="10"/>
      <c r="E8" s="10"/>
      <c r="F8" s="13"/>
    </row>
    <row r="9" spans="1:13" x14ac:dyDescent="0.35">
      <c r="B9" s="14" t="s">
        <v>9</v>
      </c>
      <c r="C9" s="14" t="s">
        <v>10</v>
      </c>
      <c r="D9" s="14" t="s">
        <v>11</v>
      </c>
      <c r="E9" s="14" t="s">
        <v>12</v>
      </c>
      <c r="F9" s="15" t="s">
        <v>13</v>
      </c>
    </row>
    <row r="10" spans="1:13" x14ac:dyDescent="0.35">
      <c r="A10" s="2" t="s">
        <v>14</v>
      </c>
      <c r="B10" s="16"/>
      <c r="C10" s="17">
        <v>1142065005.3199999</v>
      </c>
      <c r="D10" s="18">
        <v>734044546.51999998</v>
      </c>
      <c r="E10" s="19">
        <v>705427970.77999997</v>
      </c>
      <c r="F10" s="20">
        <f>IF(C12&lt;=0,0,E10/C12)</f>
        <v>0.67721085122499702</v>
      </c>
      <c r="G10" s="21"/>
      <c r="H10" s="22"/>
      <c r="I10" s="22"/>
      <c r="J10" s="22"/>
      <c r="K10" s="22"/>
      <c r="L10" s="22"/>
      <c r="M10" s="22"/>
    </row>
    <row r="11" spans="1:13" x14ac:dyDescent="0.35">
      <c r="A11" s="2" t="s">
        <v>15</v>
      </c>
      <c r="B11" s="16"/>
      <c r="C11" s="23">
        <v>100398337.54000001</v>
      </c>
      <c r="D11" s="18">
        <v>52252563.909999996</v>
      </c>
      <c r="E11" s="19">
        <v>49203449.710000001</v>
      </c>
      <c r="F11" s="20"/>
      <c r="G11" s="21"/>
      <c r="H11" s="22"/>
      <c r="I11" s="22"/>
      <c r="J11" s="22"/>
      <c r="K11" s="22"/>
      <c r="L11" s="22"/>
      <c r="M11" s="22"/>
    </row>
    <row r="12" spans="1:13" x14ac:dyDescent="0.35">
      <c r="A12" s="2" t="s">
        <v>16</v>
      </c>
      <c r="B12" s="16"/>
      <c r="C12" s="24">
        <f>C10-C11</f>
        <v>1041666667.78</v>
      </c>
      <c r="D12" s="18">
        <v>681791982.61000001</v>
      </c>
      <c r="E12" s="19">
        <v>656224521.06999993</v>
      </c>
      <c r="F12" s="20"/>
      <c r="G12" s="21"/>
      <c r="H12" s="22"/>
      <c r="I12" s="22"/>
      <c r="J12" s="22"/>
      <c r="K12" s="22"/>
      <c r="L12" s="22"/>
      <c r="M12" s="22"/>
    </row>
    <row r="13" spans="1:13" x14ac:dyDescent="0.35">
      <c r="A13" s="2" t="s">
        <v>17</v>
      </c>
      <c r="B13" s="10"/>
      <c r="C13" s="24">
        <f>SUM(C14:C19)</f>
        <v>1041666667.78</v>
      </c>
      <c r="D13" s="18">
        <f>SUM(D14:D19)</f>
        <v>681791982.61000001</v>
      </c>
      <c r="E13" s="19">
        <f>SUM(E14:E19)</f>
        <v>656224521.06999993</v>
      </c>
      <c r="F13" s="20">
        <f>IF(C13&lt;=0,0,E13/C13)</f>
        <v>0.62997553955388208</v>
      </c>
      <c r="G13" s="21"/>
      <c r="H13" s="25"/>
      <c r="I13" s="22"/>
      <c r="J13" s="22"/>
      <c r="K13" s="22"/>
      <c r="L13" s="22"/>
      <c r="M13" s="22"/>
    </row>
    <row r="14" spans="1:13" x14ac:dyDescent="0.35">
      <c r="A14" s="26" t="s">
        <v>18</v>
      </c>
      <c r="B14" s="27">
        <v>4.9597E-3</v>
      </c>
      <c r="C14" s="23">
        <v>180000000</v>
      </c>
      <c r="D14" s="18">
        <v>0</v>
      </c>
      <c r="E14" s="19">
        <v>0</v>
      </c>
      <c r="F14" s="20">
        <f t="shared" ref="F14:F19" si="0">IF(C14&lt;=0,0,E14/C14)</f>
        <v>0</v>
      </c>
      <c r="G14" s="21"/>
      <c r="H14" s="25"/>
      <c r="I14" s="22"/>
      <c r="J14" s="22"/>
      <c r="K14" s="22"/>
      <c r="L14" s="22"/>
      <c r="M14" s="22"/>
    </row>
    <row r="15" spans="1:13" x14ac:dyDescent="0.35">
      <c r="A15" s="26" t="s">
        <v>19</v>
      </c>
      <c r="B15" s="27">
        <v>1.32E-2</v>
      </c>
      <c r="C15" s="23">
        <v>365000000</v>
      </c>
      <c r="D15" s="18">
        <v>185125314.83000001</v>
      </c>
      <c r="E15" s="19">
        <v>159557853.28999993</v>
      </c>
      <c r="F15" s="20">
        <f t="shared" si="0"/>
        <v>0.4371448035342464</v>
      </c>
      <c r="G15" s="21"/>
      <c r="I15" s="22"/>
      <c r="J15" s="22"/>
      <c r="K15" s="22"/>
      <c r="L15" s="22"/>
      <c r="M15" s="22"/>
    </row>
    <row r="16" spans="1:13" x14ac:dyDescent="0.35">
      <c r="A16" s="26" t="s">
        <v>20</v>
      </c>
      <c r="B16" s="27">
        <v>0</v>
      </c>
      <c r="C16" s="23">
        <v>0</v>
      </c>
      <c r="D16" s="18">
        <v>0</v>
      </c>
      <c r="E16" s="19">
        <v>0</v>
      </c>
      <c r="F16" s="20">
        <f>IF(C16&lt;=0,0,E16/C16)</f>
        <v>0</v>
      </c>
      <c r="G16" s="21"/>
      <c r="I16" s="22"/>
      <c r="J16" s="22"/>
      <c r="K16" s="22"/>
      <c r="L16" s="22"/>
      <c r="M16" s="22"/>
    </row>
    <row r="17" spans="1:13" x14ac:dyDescent="0.35">
      <c r="A17" s="26" t="s">
        <v>21</v>
      </c>
      <c r="B17" s="27">
        <v>1.8599999999999998E-2</v>
      </c>
      <c r="C17" s="23">
        <v>365000000</v>
      </c>
      <c r="D17" s="18">
        <v>365000000</v>
      </c>
      <c r="E17" s="19">
        <v>365000000</v>
      </c>
      <c r="F17" s="20">
        <f t="shared" si="0"/>
        <v>1</v>
      </c>
      <c r="G17" s="21"/>
      <c r="I17" s="22"/>
      <c r="J17" s="22"/>
      <c r="K17" s="22"/>
      <c r="L17" s="22"/>
      <c r="M17" s="22"/>
    </row>
    <row r="18" spans="1:13" x14ac:dyDescent="0.35">
      <c r="A18" s="26" t="s">
        <v>22</v>
      </c>
      <c r="B18" s="27">
        <v>2.07E-2</v>
      </c>
      <c r="C18" s="23">
        <v>90000000</v>
      </c>
      <c r="D18" s="18">
        <v>90000000</v>
      </c>
      <c r="E18" s="19">
        <v>90000000</v>
      </c>
      <c r="F18" s="20">
        <f t="shared" si="0"/>
        <v>1</v>
      </c>
      <c r="I18" s="22"/>
      <c r="J18" s="22"/>
      <c r="K18" s="22"/>
      <c r="L18" s="22"/>
      <c r="M18" s="22"/>
    </row>
    <row r="19" spans="1:13" x14ac:dyDescent="0.35">
      <c r="A19" s="26" t="s">
        <v>23</v>
      </c>
      <c r="B19" s="27">
        <v>0</v>
      </c>
      <c r="C19" s="17">
        <v>41666667.780000001</v>
      </c>
      <c r="D19" s="18">
        <v>41666667.780000001</v>
      </c>
      <c r="E19" s="19">
        <v>41666667.780000001</v>
      </c>
      <c r="F19" s="20">
        <f t="shared" si="0"/>
        <v>1</v>
      </c>
      <c r="I19" s="22"/>
      <c r="J19" s="22"/>
      <c r="K19" s="22"/>
      <c r="L19" s="22"/>
      <c r="M19" s="22"/>
    </row>
    <row r="20" spans="1:13" x14ac:dyDescent="0.35">
      <c r="A20" s="26"/>
      <c r="B20" s="28"/>
      <c r="C20" s="29"/>
      <c r="D20" s="29"/>
      <c r="E20" s="29"/>
      <c r="F20" s="30"/>
    </row>
    <row r="21" spans="1:13" x14ac:dyDescent="0.35">
      <c r="A21" s="26"/>
      <c r="B21" s="28"/>
      <c r="C21" s="29"/>
      <c r="D21" s="29"/>
      <c r="E21" s="29"/>
      <c r="F21" s="31"/>
    </row>
    <row r="22" spans="1:13" ht="35" x14ac:dyDescent="0.35">
      <c r="A22" s="26"/>
      <c r="B22" s="32" t="s">
        <v>24</v>
      </c>
      <c r="C22" s="32" t="s">
        <v>25</v>
      </c>
      <c r="D22" s="33" t="s">
        <v>26</v>
      </c>
      <c r="E22" s="33" t="s">
        <v>27</v>
      </c>
      <c r="F22" s="31"/>
    </row>
    <row r="23" spans="1:13" x14ac:dyDescent="0.35">
      <c r="A23" s="26" t="s">
        <v>18</v>
      </c>
      <c r="B23" s="18">
        <v>0</v>
      </c>
      <c r="C23" s="18">
        <v>0</v>
      </c>
      <c r="D23" s="34">
        <f>IF(C14&lt;=0,0,B23/(C14/1000))</f>
        <v>0</v>
      </c>
      <c r="E23" s="35">
        <f>IF(C14&lt;=0,0,C23/(C14/1000))</f>
        <v>0</v>
      </c>
      <c r="F23" s="31"/>
    </row>
    <row r="24" spans="1:13" x14ac:dyDescent="0.35">
      <c r="A24" s="26" t="s">
        <v>19</v>
      </c>
      <c r="B24" s="18">
        <v>25567461.540000081</v>
      </c>
      <c r="C24" s="18">
        <v>203637.85</v>
      </c>
      <c r="D24" s="34">
        <f t="shared" ref="D24:D28" si="1">IF(C15&lt;=0,0,B24/(C15/1000))</f>
        <v>70.047839835616657</v>
      </c>
      <c r="E24" s="35">
        <f t="shared" ref="E24:E28" si="2">IF(C15&lt;=0,0,C24/(C15/1000))</f>
        <v>0.55791191780821925</v>
      </c>
      <c r="F24" s="31"/>
    </row>
    <row r="25" spans="1:13" x14ac:dyDescent="0.35">
      <c r="A25" s="26" t="s">
        <v>20</v>
      </c>
      <c r="B25" s="18">
        <v>0</v>
      </c>
      <c r="C25" s="18">
        <v>0</v>
      </c>
      <c r="D25" s="34">
        <f t="shared" si="1"/>
        <v>0</v>
      </c>
      <c r="E25" s="35">
        <f>IF(C16&lt;=0,0,C25/(C16/1000))</f>
        <v>0</v>
      </c>
      <c r="F25" s="31"/>
    </row>
    <row r="26" spans="1:13" x14ac:dyDescent="0.35">
      <c r="A26" s="26" t="s">
        <v>21</v>
      </c>
      <c r="B26" s="18">
        <v>0</v>
      </c>
      <c r="C26" s="18">
        <v>565750</v>
      </c>
      <c r="D26" s="34">
        <f t="shared" si="1"/>
        <v>0</v>
      </c>
      <c r="E26" s="35">
        <f t="shared" si="2"/>
        <v>1.55</v>
      </c>
      <c r="F26" s="31"/>
    </row>
    <row r="27" spans="1:13" x14ac:dyDescent="0.35">
      <c r="A27" s="26" t="s">
        <v>22</v>
      </c>
      <c r="B27" s="18">
        <v>0</v>
      </c>
      <c r="C27" s="18">
        <v>155250</v>
      </c>
      <c r="D27" s="34">
        <f t="shared" si="1"/>
        <v>0</v>
      </c>
      <c r="E27" s="35">
        <f t="shared" si="2"/>
        <v>1.7250000000000001</v>
      </c>
      <c r="F27" s="31"/>
    </row>
    <row r="28" spans="1:13" x14ac:dyDescent="0.35">
      <c r="A28" s="26" t="s">
        <v>23</v>
      </c>
      <c r="B28" s="18">
        <v>0</v>
      </c>
      <c r="C28" s="18">
        <v>0</v>
      </c>
      <c r="D28" s="34">
        <f t="shared" si="1"/>
        <v>0</v>
      </c>
      <c r="E28" s="35">
        <f t="shared" si="2"/>
        <v>0</v>
      </c>
      <c r="F28" s="31"/>
    </row>
    <row r="29" spans="1:13" ht="18" thickBot="1" x14ac:dyDescent="0.4">
      <c r="A29" s="2" t="s">
        <v>28</v>
      </c>
      <c r="B29" s="36">
        <f>SUM(B23:B28)</f>
        <v>25567461.540000081</v>
      </c>
      <c r="C29" s="36">
        <f>SUM(C23:C28)</f>
        <v>924637.85</v>
      </c>
      <c r="D29" s="37"/>
      <c r="E29" s="29"/>
      <c r="F29" s="31"/>
    </row>
    <row r="30" spans="1:13" x14ac:dyDescent="0.35">
      <c r="B30" s="25"/>
      <c r="C30" s="25"/>
      <c r="D30" s="38"/>
      <c r="E30" s="25"/>
      <c r="F30" s="39"/>
    </row>
    <row r="31" spans="1:13" x14ac:dyDescent="0.35">
      <c r="A31" s="26"/>
      <c r="B31" s="28"/>
      <c r="C31" s="25"/>
      <c r="D31" s="25"/>
      <c r="E31" s="25"/>
      <c r="F31" s="39"/>
    </row>
    <row r="32" spans="1:13" x14ac:dyDescent="0.35">
      <c r="A32" s="2" t="s">
        <v>29</v>
      </c>
      <c r="E32" s="40"/>
    </row>
    <row r="33" spans="1:7" x14ac:dyDescent="0.35">
      <c r="E33" s="40"/>
    </row>
    <row r="34" spans="1:7" x14ac:dyDescent="0.35">
      <c r="A34" s="26" t="s">
        <v>30</v>
      </c>
    </row>
    <row r="35" spans="1:7" x14ac:dyDescent="0.35">
      <c r="A35" s="41" t="s">
        <v>31</v>
      </c>
      <c r="E35" s="42">
        <v>826676.21</v>
      </c>
      <c r="F35" s="43"/>
      <c r="G35" s="44"/>
    </row>
    <row r="36" spans="1:7" x14ac:dyDescent="0.35">
      <c r="A36" s="41" t="s">
        <v>32</v>
      </c>
      <c r="E36" s="45">
        <v>0</v>
      </c>
      <c r="F36" s="43"/>
      <c r="G36" s="44"/>
    </row>
    <row r="37" spans="1:7" x14ac:dyDescent="0.35">
      <c r="A37" s="26" t="s">
        <v>33</v>
      </c>
      <c r="E37" s="42">
        <f>SUM(E35:E36)</f>
        <v>826676.21</v>
      </c>
      <c r="F37" s="43"/>
      <c r="G37" s="44"/>
    </row>
    <row r="38" spans="1:7" x14ac:dyDescent="0.35">
      <c r="E38" s="46"/>
      <c r="F38" s="43"/>
      <c r="G38" s="44"/>
    </row>
    <row r="39" spans="1:7" x14ac:dyDescent="0.35">
      <c r="A39" s="26" t="s">
        <v>34</v>
      </c>
      <c r="E39" s="46"/>
      <c r="F39" s="43"/>
      <c r="G39" s="44"/>
    </row>
    <row r="40" spans="1:7" x14ac:dyDescent="0.35">
      <c r="A40" s="41" t="s">
        <v>35</v>
      </c>
      <c r="E40" s="42">
        <v>28488089.809999999</v>
      </c>
      <c r="F40" s="43"/>
      <c r="G40" s="44"/>
    </row>
    <row r="41" spans="1:7" x14ac:dyDescent="0.35">
      <c r="A41" s="41" t="s">
        <v>36</v>
      </c>
      <c r="E41" s="45">
        <v>0</v>
      </c>
      <c r="F41" s="43"/>
      <c r="G41" s="44"/>
    </row>
    <row r="42" spans="1:7" x14ac:dyDescent="0.35">
      <c r="A42" s="26" t="s">
        <v>37</v>
      </c>
      <c r="E42" s="42">
        <f>SUM(E40:E41)</f>
        <v>28488089.809999999</v>
      </c>
      <c r="F42" s="43"/>
      <c r="G42" s="44"/>
    </row>
    <row r="43" spans="1:7" x14ac:dyDescent="0.35">
      <c r="A43" s="41"/>
      <c r="E43" s="47"/>
      <c r="F43" s="43"/>
      <c r="G43" s="44"/>
    </row>
    <row r="44" spans="1:7" x14ac:dyDescent="0.35">
      <c r="A44" s="26" t="s">
        <v>38</v>
      </c>
      <c r="E44" s="42">
        <v>17683.310000000001</v>
      </c>
      <c r="F44" s="43"/>
      <c r="G44" s="44"/>
    </row>
    <row r="45" spans="1:7" x14ac:dyDescent="0.35">
      <c r="A45" s="26"/>
      <c r="E45" s="42"/>
      <c r="F45" s="43"/>
      <c r="G45" s="44"/>
    </row>
    <row r="46" spans="1:7" x14ac:dyDescent="0.35">
      <c r="A46" s="26"/>
      <c r="E46" s="48"/>
      <c r="F46" s="43"/>
      <c r="G46" s="44"/>
    </row>
    <row r="47" spans="1:7" ht="18" thickBot="1" x14ac:dyDescent="0.4">
      <c r="A47" s="2" t="s">
        <v>39</v>
      </c>
      <c r="E47" s="49">
        <f>E37+E42+E44</f>
        <v>29332449.329999998</v>
      </c>
      <c r="F47" s="43"/>
      <c r="G47" s="44"/>
    </row>
    <row r="48" spans="1:7" ht="18" thickTop="1" x14ac:dyDescent="0.35">
      <c r="E48" s="50"/>
      <c r="F48" s="43"/>
      <c r="G48" s="44"/>
    </row>
    <row r="49" spans="1:7" x14ac:dyDescent="0.35">
      <c r="A49" s="2" t="s">
        <v>40</v>
      </c>
      <c r="D49" s="51"/>
      <c r="E49" s="52"/>
      <c r="F49" s="43"/>
      <c r="G49" s="44"/>
    </row>
    <row r="50" spans="1:7" x14ac:dyDescent="0.35">
      <c r="D50" s="53" t="s">
        <v>41</v>
      </c>
      <c r="E50" s="53" t="s">
        <v>42</v>
      </c>
      <c r="F50" s="43"/>
      <c r="G50" s="44"/>
    </row>
    <row r="51" spans="1:7" x14ac:dyDescent="0.35">
      <c r="A51" s="26" t="s">
        <v>43</v>
      </c>
      <c r="D51" s="54">
        <v>40774</v>
      </c>
      <c r="E51" s="48">
        <v>681791982.61000001</v>
      </c>
      <c r="F51" s="43"/>
      <c r="G51" s="44"/>
    </row>
    <row r="52" spans="1:7" x14ac:dyDescent="0.35">
      <c r="A52" s="26" t="s">
        <v>44</v>
      </c>
      <c r="D52" s="10"/>
      <c r="E52" s="45">
        <f>D12-E12</f>
        <v>25567461.540000081</v>
      </c>
      <c r="F52" s="43"/>
      <c r="G52" s="44"/>
    </row>
    <row r="53" spans="1:7" x14ac:dyDescent="0.35">
      <c r="A53" s="26"/>
      <c r="D53" s="55">
        <v>40125</v>
      </c>
      <c r="E53" s="56">
        <f>E51-E52</f>
        <v>656224521.06999993</v>
      </c>
      <c r="F53" s="43"/>
      <c r="G53" s="44"/>
    </row>
    <row r="54" spans="1:7" x14ac:dyDescent="0.35">
      <c r="F54" s="43"/>
      <c r="G54" s="44"/>
    </row>
    <row r="55" spans="1:7" x14ac:dyDescent="0.35">
      <c r="A55" s="2" t="s">
        <v>45</v>
      </c>
      <c r="E55" s="51"/>
      <c r="F55" s="43"/>
      <c r="G55" s="44"/>
    </row>
    <row r="56" spans="1:7" x14ac:dyDescent="0.35">
      <c r="F56" s="43"/>
      <c r="G56" s="44"/>
    </row>
    <row r="57" spans="1:7" x14ac:dyDescent="0.35">
      <c r="A57" s="26" t="s">
        <v>39</v>
      </c>
      <c r="E57" s="57">
        <f>E47</f>
        <v>29332449.329999998</v>
      </c>
      <c r="F57" s="43"/>
      <c r="G57" s="44"/>
    </row>
    <row r="58" spans="1:7" x14ac:dyDescent="0.35">
      <c r="A58" s="26" t="s">
        <v>46</v>
      </c>
      <c r="E58" s="57">
        <v>0</v>
      </c>
      <c r="F58" s="43"/>
      <c r="G58" s="44"/>
    </row>
    <row r="59" spans="1:7" x14ac:dyDescent="0.35">
      <c r="A59" s="26" t="s">
        <v>47</v>
      </c>
      <c r="E59" s="12">
        <f>SUM(E57:E58)</f>
        <v>29332449.329999998</v>
      </c>
      <c r="F59" s="43"/>
      <c r="G59" s="44"/>
    </row>
    <row r="60" spans="1:7" x14ac:dyDescent="0.35">
      <c r="F60" s="43"/>
      <c r="G60" s="44"/>
    </row>
    <row r="61" spans="1:7" x14ac:dyDescent="0.35">
      <c r="A61" s="26" t="s">
        <v>48</v>
      </c>
      <c r="E61" s="25">
        <v>0</v>
      </c>
      <c r="F61" s="43"/>
      <c r="G61" s="44"/>
    </row>
    <row r="62" spans="1:7" x14ac:dyDescent="0.35">
      <c r="F62" s="43"/>
      <c r="G62" s="44"/>
    </row>
    <row r="63" spans="1:7" x14ac:dyDescent="0.35">
      <c r="A63" s="26" t="s">
        <v>49</v>
      </c>
      <c r="F63" s="43"/>
      <c r="G63" s="44"/>
    </row>
    <row r="64" spans="1:7" x14ac:dyDescent="0.35">
      <c r="A64" s="41" t="s">
        <v>50</v>
      </c>
      <c r="E64" s="57">
        <v>611703.79</v>
      </c>
      <c r="F64" s="43"/>
      <c r="G64" s="44"/>
    </row>
    <row r="65" spans="1:7" x14ac:dyDescent="0.35">
      <c r="A65" s="41" t="s">
        <v>51</v>
      </c>
      <c r="E65" s="57">
        <v>611703.79</v>
      </c>
      <c r="F65" s="43"/>
      <c r="G65" s="44"/>
    </row>
    <row r="66" spans="1:7" x14ac:dyDescent="0.35">
      <c r="A66" s="41" t="s">
        <v>52</v>
      </c>
      <c r="E66" s="12">
        <v>0</v>
      </c>
      <c r="F66" s="43"/>
      <c r="G66" s="44"/>
    </row>
    <row r="67" spans="1:7" x14ac:dyDescent="0.35">
      <c r="F67" s="43"/>
      <c r="G67" s="44"/>
    </row>
    <row r="68" spans="1:7" x14ac:dyDescent="0.35">
      <c r="A68" s="26" t="s">
        <v>53</v>
      </c>
      <c r="F68" s="43"/>
      <c r="G68" s="44"/>
    </row>
    <row r="69" spans="1:7" x14ac:dyDescent="0.35">
      <c r="A69" s="41" t="s">
        <v>54</v>
      </c>
      <c r="F69" s="43"/>
      <c r="G69" s="44"/>
    </row>
    <row r="70" spans="1:7" x14ac:dyDescent="0.35">
      <c r="A70" s="58" t="s">
        <v>55</v>
      </c>
      <c r="E70" s="57">
        <v>0</v>
      </c>
      <c r="F70" s="43"/>
      <c r="G70" s="44"/>
    </row>
    <row r="71" spans="1:7" x14ac:dyDescent="0.35">
      <c r="A71" s="58" t="s">
        <v>56</v>
      </c>
      <c r="E71" s="57">
        <v>0</v>
      </c>
      <c r="F71" s="43"/>
      <c r="G71" s="44"/>
    </row>
    <row r="72" spans="1:7" x14ac:dyDescent="0.35">
      <c r="A72" s="58" t="s">
        <v>57</v>
      </c>
      <c r="E72" s="57">
        <v>0</v>
      </c>
      <c r="F72" s="43"/>
      <c r="G72" s="44"/>
    </row>
    <row r="73" spans="1:7" x14ac:dyDescent="0.35">
      <c r="A73" s="58"/>
      <c r="E73" s="57"/>
      <c r="F73" s="43"/>
      <c r="G73" s="44"/>
    </row>
    <row r="74" spans="1:7" x14ac:dyDescent="0.35">
      <c r="A74" s="58" t="s">
        <v>58</v>
      </c>
      <c r="E74" s="57">
        <v>0</v>
      </c>
      <c r="F74" s="43"/>
      <c r="G74" s="44"/>
    </row>
    <row r="75" spans="1:7" x14ac:dyDescent="0.35">
      <c r="A75" s="58" t="s">
        <v>59</v>
      </c>
      <c r="E75" s="57">
        <v>0</v>
      </c>
      <c r="F75" s="43"/>
      <c r="G75" s="44"/>
    </row>
    <row r="76" spans="1:7" x14ac:dyDescent="0.35">
      <c r="F76" s="43"/>
      <c r="G76" s="44"/>
    </row>
    <row r="77" spans="1:7" x14ac:dyDescent="0.35">
      <c r="A77" s="41" t="s">
        <v>60</v>
      </c>
      <c r="F77" s="43"/>
      <c r="G77" s="44"/>
    </row>
    <row r="78" spans="1:7" x14ac:dyDescent="0.35">
      <c r="A78" s="58" t="s">
        <v>61</v>
      </c>
      <c r="E78" s="57">
        <v>0</v>
      </c>
      <c r="F78" s="43"/>
      <c r="G78" s="44"/>
    </row>
    <row r="79" spans="1:7" x14ac:dyDescent="0.35">
      <c r="A79" s="58" t="s">
        <v>62</v>
      </c>
      <c r="E79" s="57">
        <v>0</v>
      </c>
      <c r="F79" s="43"/>
      <c r="G79" s="44"/>
    </row>
    <row r="80" spans="1:7" x14ac:dyDescent="0.35">
      <c r="A80" s="58" t="s">
        <v>63</v>
      </c>
      <c r="E80" s="57">
        <v>203637.85</v>
      </c>
      <c r="F80" s="43"/>
      <c r="G80" s="44"/>
    </row>
    <row r="81" spans="1:7" x14ac:dyDescent="0.35">
      <c r="A81" s="58"/>
      <c r="E81" s="57"/>
      <c r="F81" s="43"/>
      <c r="G81" s="44"/>
    </row>
    <row r="82" spans="1:7" x14ac:dyDescent="0.35">
      <c r="A82" s="58" t="s">
        <v>64</v>
      </c>
      <c r="E82" s="57">
        <v>203637.85</v>
      </c>
      <c r="F82" s="43"/>
      <c r="G82" s="44"/>
    </row>
    <row r="83" spans="1:7" x14ac:dyDescent="0.35">
      <c r="A83" s="58" t="s">
        <v>65</v>
      </c>
      <c r="E83" s="57">
        <v>0</v>
      </c>
      <c r="F83" s="43"/>
      <c r="G83" s="44"/>
    </row>
    <row r="84" spans="1:7" x14ac:dyDescent="0.35">
      <c r="A84" s="58"/>
      <c r="F84" s="43"/>
      <c r="G84" s="44"/>
    </row>
    <row r="85" spans="1:7" x14ac:dyDescent="0.35">
      <c r="A85" s="41" t="s">
        <v>66</v>
      </c>
      <c r="F85" s="43"/>
      <c r="G85" s="44"/>
    </row>
    <row r="86" spans="1:7" x14ac:dyDescent="0.35">
      <c r="A86" s="58" t="s">
        <v>67</v>
      </c>
      <c r="E86" s="57">
        <v>0</v>
      </c>
      <c r="F86" s="43"/>
      <c r="G86" s="44"/>
    </row>
    <row r="87" spans="1:7" x14ac:dyDescent="0.35">
      <c r="A87" s="58" t="s">
        <v>68</v>
      </c>
      <c r="E87" s="57">
        <v>0</v>
      </c>
      <c r="F87" s="43"/>
      <c r="G87" s="44"/>
    </row>
    <row r="88" spans="1:7" x14ac:dyDescent="0.35">
      <c r="A88" s="58" t="s">
        <v>69</v>
      </c>
      <c r="E88" s="57">
        <v>0</v>
      </c>
      <c r="F88" s="43"/>
      <c r="G88" s="44"/>
    </row>
    <row r="89" spans="1:7" x14ac:dyDescent="0.35">
      <c r="A89" s="58"/>
      <c r="E89" s="57"/>
      <c r="F89" s="43"/>
      <c r="G89" s="44"/>
    </row>
    <row r="90" spans="1:7" x14ac:dyDescent="0.35">
      <c r="A90" s="58" t="s">
        <v>70</v>
      </c>
      <c r="E90" s="57">
        <v>0</v>
      </c>
      <c r="F90" s="43"/>
      <c r="G90" s="44"/>
    </row>
    <row r="91" spans="1:7" x14ac:dyDescent="0.35">
      <c r="A91" s="58" t="s">
        <v>71</v>
      </c>
      <c r="E91" s="57">
        <v>0</v>
      </c>
      <c r="F91" s="43"/>
      <c r="G91" s="44"/>
    </row>
    <row r="92" spans="1:7" x14ac:dyDescent="0.35">
      <c r="A92" s="58"/>
      <c r="F92" s="43"/>
      <c r="G92" s="44"/>
    </row>
    <row r="93" spans="1:7" x14ac:dyDescent="0.35">
      <c r="A93" s="41" t="s">
        <v>72</v>
      </c>
      <c r="F93" s="43"/>
      <c r="G93" s="44"/>
    </row>
    <row r="94" spans="1:7" x14ac:dyDescent="0.35">
      <c r="A94" s="58" t="s">
        <v>73</v>
      </c>
      <c r="E94" s="57">
        <v>0</v>
      </c>
      <c r="F94" s="43"/>
      <c r="G94" s="44"/>
    </row>
    <row r="95" spans="1:7" x14ac:dyDescent="0.35">
      <c r="A95" s="58" t="s">
        <v>74</v>
      </c>
      <c r="E95" s="57">
        <v>0</v>
      </c>
      <c r="F95" s="43"/>
      <c r="G95" s="44"/>
    </row>
    <row r="96" spans="1:7" x14ac:dyDescent="0.35">
      <c r="A96" s="58" t="s">
        <v>75</v>
      </c>
      <c r="E96" s="57">
        <v>565750</v>
      </c>
      <c r="F96" s="43"/>
      <c r="G96" s="44"/>
    </row>
    <row r="97" spans="1:7" x14ac:dyDescent="0.35">
      <c r="A97" s="58"/>
      <c r="E97" s="57"/>
      <c r="F97" s="43"/>
      <c r="G97" s="44"/>
    </row>
    <row r="98" spans="1:7" x14ac:dyDescent="0.35">
      <c r="A98" s="58" t="s">
        <v>76</v>
      </c>
      <c r="E98" s="57">
        <v>565750</v>
      </c>
      <c r="F98" s="43"/>
      <c r="G98" s="44"/>
    </row>
    <row r="99" spans="1:7" x14ac:dyDescent="0.35">
      <c r="A99" s="58" t="s">
        <v>77</v>
      </c>
      <c r="E99" s="57">
        <v>0</v>
      </c>
      <c r="F99" s="43"/>
      <c r="G99" s="44"/>
    </row>
    <row r="100" spans="1:7" x14ac:dyDescent="0.35">
      <c r="F100" s="43"/>
      <c r="G100" s="44"/>
    </row>
    <row r="101" spans="1:7" x14ac:dyDescent="0.35">
      <c r="A101" s="41" t="s">
        <v>78</v>
      </c>
      <c r="F101" s="43"/>
      <c r="G101" s="44"/>
    </row>
    <row r="102" spans="1:7" x14ac:dyDescent="0.35">
      <c r="A102" s="58" t="s">
        <v>79</v>
      </c>
      <c r="E102" s="57">
        <v>0</v>
      </c>
      <c r="F102" s="43"/>
      <c r="G102" s="44"/>
    </row>
    <row r="103" spans="1:7" x14ac:dyDescent="0.35">
      <c r="A103" s="58" t="s">
        <v>80</v>
      </c>
      <c r="E103" s="57">
        <v>0</v>
      </c>
      <c r="F103" s="43"/>
      <c r="G103" s="44"/>
    </row>
    <row r="104" spans="1:7" x14ac:dyDescent="0.35">
      <c r="A104" s="58" t="s">
        <v>81</v>
      </c>
      <c r="E104" s="57">
        <v>155250</v>
      </c>
      <c r="F104" s="43"/>
      <c r="G104" s="44"/>
    </row>
    <row r="105" spans="1:7" x14ac:dyDescent="0.35">
      <c r="A105" s="58"/>
      <c r="E105" s="57"/>
      <c r="F105" s="43"/>
      <c r="G105" s="44"/>
    </row>
    <row r="106" spans="1:7" x14ac:dyDescent="0.35">
      <c r="A106" s="58" t="s">
        <v>82</v>
      </c>
      <c r="E106" s="57">
        <v>155250</v>
      </c>
      <c r="F106" s="43"/>
      <c r="G106" s="44"/>
    </row>
    <row r="107" spans="1:7" x14ac:dyDescent="0.35">
      <c r="A107" s="58" t="s">
        <v>83</v>
      </c>
      <c r="E107" s="57">
        <v>0</v>
      </c>
      <c r="F107" s="43"/>
      <c r="G107" s="44"/>
    </row>
    <row r="108" spans="1:7" x14ac:dyDescent="0.35">
      <c r="A108" s="58"/>
      <c r="E108" s="25"/>
      <c r="F108" s="43"/>
      <c r="G108" s="44"/>
    </row>
    <row r="109" spans="1:7" x14ac:dyDescent="0.35">
      <c r="A109" s="41" t="s">
        <v>84</v>
      </c>
      <c r="F109" s="43"/>
      <c r="G109" s="44"/>
    </row>
    <row r="110" spans="1:7" x14ac:dyDescent="0.35">
      <c r="A110" s="58" t="s">
        <v>85</v>
      </c>
      <c r="E110" s="12">
        <f>E72+E80+E88+E96+E104</f>
        <v>924637.85</v>
      </c>
      <c r="F110" s="43"/>
      <c r="G110" s="44"/>
    </row>
    <row r="111" spans="1:7" x14ac:dyDescent="0.35">
      <c r="A111" s="58" t="s">
        <v>86</v>
      </c>
      <c r="E111" s="12">
        <f>E74+E82+E90+E98+E106</f>
        <v>924637.85</v>
      </c>
      <c r="F111" s="43"/>
      <c r="G111" s="44"/>
    </row>
    <row r="112" spans="1:7" x14ac:dyDescent="0.35">
      <c r="A112" s="58" t="s">
        <v>87</v>
      </c>
      <c r="E112" s="12">
        <f>E70+E78+E94+E102</f>
        <v>0</v>
      </c>
      <c r="F112" s="43"/>
      <c r="G112" s="44"/>
    </row>
    <row r="113" spans="1:7" x14ac:dyDescent="0.35">
      <c r="A113" s="58" t="s">
        <v>88</v>
      </c>
      <c r="E113" s="12">
        <f>E75+E83+E99+E107</f>
        <v>0</v>
      </c>
      <c r="F113" s="43"/>
      <c r="G113" s="44"/>
    </row>
    <row r="114" spans="1:7" x14ac:dyDescent="0.35">
      <c r="F114" s="43"/>
      <c r="G114" s="44"/>
    </row>
    <row r="115" spans="1:7" x14ac:dyDescent="0.35">
      <c r="A115" s="26" t="s">
        <v>89</v>
      </c>
      <c r="E115" s="22">
        <v>27796107.691233333</v>
      </c>
      <c r="F115" s="43"/>
      <c r="G115" s="44"/>
    </row>
    <row r="116" spans="1:7" x14ac:dyDescent="0.35">
      <c r="A116" s="41"/>
      <c r="F116" s="43"/>
      <c r="G116" s="44"/>
    </row>
    <row r="117" spans="1:7" x14ac:dyDescent="0.35">
      <c r="A117" s="26" t="s">
        <v>90</v>
      </c>
      <c r="E117" s="59">
        <v>25567461.540000081</v>
      </c>
      <c r="F117" s="43"/>
      <c r="G117" s="44"/>
    </row>
    <row r="118" spans="1:7" x14ac:dyDescent="0.35">
      <c r="A118" s="26"/>
      <c r="F118" s="43"/>
      <c r="G118" s="44"/>
    </row>
    <row r="119" spans="1:7" x14ac:dyDescent="0.35">
      <c r="A119" s="41" t="s">
        <v>91</v>
      </c>
      <c r="E119" s="57">
        <v>0</v>
      </c>
      <c r="F119" s="43"/>
      <c r="G119" s="44"/>
    </row>
    <row r="120" spans="1:7" x14ac:dyDescent="0.35">
      <c r="A120" s="41" t="s">
        <v>92</v>
      </c>
      <c r="E120" s="60">
        <v>25567461.540000081</v>
      </c>
      <c r="F120" s="43"/>
      <c r="G120" s="44"/>
    </row>
    <row r="121" spans="1:7" x14ac:dyDescent="0.35">
      <c r="A121" s="41" t="s">
        <v>93</v>
      </c>
      <c r="E121" s="12">
        <v>0</v>
      </c>
      <c r="F121" s="43"/>
      <c r="G121" s="44"/>
    </row>
    <row r="122" spans="1:7" x14ac:dyDescent="0.35">
      <c r="A122" s="41"/>
      <c r="E122" s="22"/>
      <c r="F122" s="43"/>
      <c r="G122" s="44"/>
    </row>
    <row r="123" spans="1:7" x14ac:dyDescent="0.35">
      <c r="A123" s="26" t="s">
        <v>94</v>
      </c>
      <c r="E123" s="12">
        <v>0</v>
      </c>
      <c r="F123" s="43"/>
      <c r="G123" s="44"/>
    </row>
    <row r="124" spans="1:7" x14ac:dyDescent="0.35">
      <c r="A124" s="26"/>
      <c r="E124" s="10"/>
      <c r="F124" s="43"/>
      <c r="G124" s="44"/>
    </row>
    <row r="125" spans="1:7" x14ac:dyDescent="0.35">
      <c r="A125" s="41" t="s">
        <v>95</v>
      </c>
      <c r="E125" s="57">
        <v>0</v>
      </c>
      <c r="F125" s="43"/>
      <c r="G125" s="44"/>
    </row>
    <row r="126" spans="1:7" x14ac:dyDescent="0.35">
      <c r="A126" s="41" t="s">
        <v>96</v>
      </c>
      <c r="E126" s="12">
        <v>0</v>
      </c>
      <c r="F126" s="43"/>
      <c r="G126" s="44"/>
    </row>
    <row r="127" spans="1:7" x14ac:dyDescent="0.35">
      <c r="A127" s="41" t="s">
        <v>97</v>
      </c>
      <c r="E127" s="12">
        <v>0</v>
      </c>
      <c r="F127" s="43"/>
      <c r="G127" s="44"/>
    </row>
    <row r="128" spans="1:7" x14ac:dyDescent="0.35">
      <c r="A128" s="41"/>
      <c r="E128" s="22"/>
      <c r="F128" s="43"/>
      <c r="G128" s="44"/>
    </row>
    <row r="129" spans="1:7" x14ac:dyDescent="0.35">
      <c r="A129" s="26" t="s">
        <v>98</v>
      </c>
      <c r="E129" s="12">
        <v>2228646.1512332521</v>
      </c>
      <c r="F129" s="43"/>
      <c r="G129" s="44"/>
    </row>
    <row r="130" spans="1:7" x14ac:dyDescent="0.35">
      <c r="A130" s="41" t="s">
        <v>99</v>
      </c>
      <c r="E130" s="57">
        <v>0</v>
      </c>
      <c r="F130" s="43"/>
      <c r="G130" s="44"/>
    </row>
    <row r="131" spans="1:7" x14ac:dyDescent="0.35">
      <c r="A131" s="26" t="s">
        <v>100</v>
      </c>
      <c r="E131" s="12">
        <f>E129-E130</f>
        <v>2228646.1512332521</v>
      </c>
      <c r="F131" s="43"/>
      <c r="G131" s="44"/>
    </row>
    <row r="132" spans="1:7" x14ac:dyDescent="0.35">
      <c r="F132" s="43"/>
      <c r="G132" s="44"/>
    </row>
    <row r="133" spans="1:7" hidden="1" x14ac:dyDescent="0.35">
      <c r="A133" s="2" t="s">
        <v>101</v>
      </c>
      <c r="F133" s="43"/>
      <c r="G133" s="44"/>
    </row>
    <row r="134" spans="1:7" hidden="1" x14ac:dyDescent="0.35">
      <c r="F134" s="43"/>
      <c r="G134" s="44"/>
    </row>
    <row r="135" spans="1:7" hidden="1" x14ac:dyDescent="0.35">
      <c r="A135" s="26" t="s">
        <v>102</v>
      </c>
      <c r="E135" s="57">
        <v>0</v>
      </c>
      <c r="F135" s="43"/>
      <c r="G135" s="44"/>
    </row>
    <row r="136" spans="1:7" hidden="1" x14ac:dyDescent="0.35">
      <c r="A136" s="26" t="s">
        <v>103</v>
      </c>
      <c r="E136" s="61">
        <v>0</v>
      </c>
      <c r="F136" s="43"/>
      <c r="G136" s="44"/>
    </row>
    <row r="137" spans="1:7" hidden="1" x14ac:dyDescent="0.35">
      <c r="A137" s="26" t="s">
        <v>104</v>
      </c>
      <c r="E137" s="12">
        <v>0</v>
      </c>
      <c r="F137" s="43"/>
      <c r="G137" s="44"/>
    </row>
    <row r="138" spans="1:7" hidden="1" x14ac:dyDescent="0.35">
      <c r="A138" s="26"/>
      <c r="E138" s="22"/>
      <c r="F138" s="43"/>
      <c r="G138" s="44"/>
    </row>
    <row r="139" spans="1:7" hidden="1" x14ac:dyDescent="0.35">
      <c r="A139" s="26"/>
      <c r="E139" s="22"/>
      <c r="F139" s="43"/>
      <c r="G139" s="44"/>
    </row>
    <row r="140" spans="1:7" x14ac:dyDescent="0.35">
      <c r="F140" s="43"/>
      <c r="G140" s="44"/>
    </row>
    <row r="141" spans="1:7" x14ac:dyDescent="0.35">
      <c r="A141" s="2" t="s">
        <v>105</v>
      </c>
      <c r="F141" s="43"/>
      <c r="G141" s="44"/>
    </row>
    <row r="142" spans="1:7" x14ac:dyDescent="0.35">
      <c r="F142" s="43"/>
      <c r="G142" s="44"/>
    </row>
    <row r="143" spans="1:7" x14ac:dyDescent="0.35">
      <c r="A143" s="26" t="s">
        <v>106</v>
      </c>
      <c r="E143" s="12">
        <v>2604166.6712250002</v>
      </c>
      <c r="F143" s="43"/>
      <c r="G143" s="44"/>
    </row>
    <row r="144" spans="1:7" x14ac:dyDescent="0.35">
      <c r="A144" s="26" t="s">
        <v>107</v>
      </c>
      <c r="E144" s="12">
        <v>2604166.6712250002</v>
      </c>
      <c r="G144" s="44"/>
    </row>
    <row r="145" spans="1:256" x14ac:dyDescent="0.35">
      <c r="A145" s="26" t="s">
        <v>108</v>
      </c>
      <c r="E145" s="57">
        <v>2604166.6712250002</v>
      </c>
      <c r="F145" s="43"/>
      <c r="G145" s="44"/>
    </row>
    <row r="146" spans="1:256" x14ac:dyDescent="0.35">
      <c r="A146" s="62" t="s">
        <v>109</v>
      </c>
      <c r="B146" s="62"/>
      <c r="C146" s="62"/>
      <c r="D146" s="62"/>
      <c r="E146" s="57">
        <v>0</v>
      </c>
      <c r="G146" s="44"/>
      <c r="H146" s="62"/>
      <c r="I146" s="62"/>
      <c r="J146" s="62"/>
      <c r="K146" s="62"/>
      <c r="L146" s="62"/>
      <c r="M146" s="62"/>
      <c r="N146" s="62"/>
      <c r="O146" s="62"/>
      <c r="P146" s="62"/>
      <c r="Q146" s="62"/>
      <c r="R146" s="62"/>
      <c r="S146" s="62"/>
      <c r="T146" s="62"/>
      <c r="U146" s="62"/>
      <c r="V146" s="62"/>
      <c r="W146" s="62"/>
      <c r="X146" s="62"/>
      <c r="Y146" s="62"/>
      <c r="Z146" s="62"/>
      <c r="AA146" s="62"/>
      <c r="AB146" s="62"/>
      <c r="AC146" s="62"/>
      <c r="AD146" s="62"/>
      <c r="AE146" s="62"/>
      <c r="AF146" s="62"/>
      <c r="AG146" s="62"/>
      <c r="AH146" s="62"/>
      <c r="AI146" s="62"/>
      <c r="AJ146" s="62"/>
      <c r="AK146" s="62"/>
      <c r="AL146" s="62"/>
      <c r="AM146" s="62"/>
      <c r="AN146" s="62"/>
      <c r="AO146" s="62"/>
      <c r="AP146" s="62"/>
      <c r="AQ146" s="62"/>
      <c r="AR146" s="62"/>
      <c r="AS146" s="62"/>
      <c r="AT146" s="62"/>
      <c r="AU146" s="62"/>
      <c r="AV146" s="62"/>
      <c r="AW146" s="62"/>
      <c r="AX146" s="62"/>
      <c r="AY146" s="62"/>
      <c r="AZ146" s="62"/>
      <c r="BA146" s="62"/>
      <c r="BB146" s="62"/>
      <c r="BC146" s="62"/>
      <c r="BD146" s="62"/>
      <c r="BE146" s="62"/>
      <c r="BF146" s="62"/>
      <c r="BG146" s="62"/>
      <c r="BH146" s="62"/>
      <c r="BI146" s="62"/>
      <c r="BJ146" s="62"/>
      <c r="BK146" s="62"/>
      <c r="BL146" s="62"/>
      <c r="BM146" s="62"/>
      <c r="BN146" s="62"/>
      <c r="BO146" s="62"/>
      <c r="BP146" s="62"/>
      <c r="BQ146" s="62"/>
      <c r="BR146" s="62"/>
      <c r="BS146" s="62"/>
      <c r="BT146" s="62"/>
      <c r="BU146" s="62"/>
      <c r="BV146" s="62"/>
      <c r="BW146" s="62"/>
      <c r="BX146" s="62"/>
      <c r="BY146" s="62"/>
      <c r="BZ146" s="62"/>
      <c r="CA146" s="62"/>
      <c r="CB146" s="62"/>
      <c r="CC146" s="62"/>
      <c r="CD146" s="62"/>
      <c r="CE146" s="62"/>
      <c r="CF146" s="62"/>
      <c r="CG146" s="62"/>
      <c r="CH146" s="62"/>
      <c r="CI146" s="62"/>
      <c r="CJ146" s="62"/>
      <c r="CK146" s="62"/>
      <c r="CL146" s="62"/>
      <c r="CM146" s="62"/>
      <c r="CN146" s="62"/>
      <c r="CO146" s="62"/>
      <c r="CP146" s="62"/>
      <c r="CQ146" s="62"/>
      <c r="CR146" s="62"/>
      <c r="CS146" s="62"/>
      <c r="CT146" s="62"/>
      <c r="CU146" s="62"/>
      <c r="CV146" s="62"/>
      <c r="CW146" s="62"/>
      <c r="CX146" s="62"/>
      <c r="CY146" s="62"/>
      <c r="CZ146" s="62"/>
      <c r="DA146" s="62"/>
      <c r="DB146" s="62"/>
      <c r="DC146" s="62"/>
      <c r="DD146" s="62"/>
      <c r="DE146" s="62"/>
      <c r="DF146" s="62"/>
      <c r="DG146" s="62"/>
      <c r="DH146" s="62"/>
      <c r="DI146" s="62"/>
      <c r="DJ146" s="62"/>
      <c r="DK146" s="62"/>
      <c r="DL146" s="62"/>
      <c r="DM146" s="62"/>
      <c r="DN146" s="62"/>
      <c r="DO146" s="62"/>
      <c r="DP146" s="62"/>
      <c r="DQ146" s="62"/>
      <c r="DR146" s="62"/>
      <c r="DS146" s="62"/>
      <c r="DT146" s="62"/>
      <c r="DU146" s="62"/>
      <c r="DV146" s="62"/>
      <c r="DW146" s="62"/>
      <c r="DX146" s="62"/>
      <c r="DY146" s="62"/>
      <c r="DZ146" s="62"/>
      <c r="EA146" s="62"/>
      <c r="EB146" s="62"/>
      <c r="EC146" s="62"/>
      <c r="ED146" s="62"/>
      <c r="EE146" s="62"/>
      <c r="EF146" s="62"/>
      <c r="EG146" s="62"/>
      <c r="EH146" s="62"/>
      <c r="EI146" s="62"/>
      <c r="EJ146" s="62"/>
      <c r="EK146" s="62"/>
      <c r="EL146" s="62"/>
      <c r="EM146" s="62"/>
      <c r="EN146" s="62"/>
      <c r="EO146" s="62"/>
      <c r="EP146" s="62"/>
      <c r="EQ146" s="62"/>
      <c r="ER146" s="62"/>
      <c r="ES146" s="62"/>
      <c r="ET146" s="62"/>
      <c r="EU146" s="62"/>
      <c r="EV146" s="62"/>
      <c r="EW146" s="62"/>
      <c r="EX146" s="62"/>
      <c r="EY146" s="62"/>
      <c r="EZ146" s="62"/>
      <c r="FA146" s="62"/>
      <c r="FB146" s="62"/>
      <c r="FC146" s="62"/>
      <c r="FD146" s="62"/>
      <c r="FE146" s="62"/>
      <c r="FF146" s="62"/>
      <c r="FG146" s="62"/>
      <c r="FH146" s="62"/>
      <c r="FI146" s="62"/>
      <c r="FJ146" s="62"/>
      <c r="FK146" s="62"/>
      <c r="FL146" s="62"/>
      <c r="FM146" s="62"/>
      <c r="FN146" s="62"/>
      <c r="FO146" s="62"/>
      <c r="FP146" s="62"/>
      <c r="FQ146" s="62"/>
      <c r="FR146" s="62"/>
      <c r="FS146" s="62"/>
      <c r="FT146" s="62"/>
      <c r="FU146" s="62"/>
      <c r="FV146" s="62"/>
      <c r="FW146" s="62"/>
      <c r="FX146" s="62"/>
      <c r="FY146" s="62"/>
      <c r="FZ146" s="62"/>
      <c r="GA146" s="62"/>
      <c r="GB146" s="62"/>
      <c r="GC146" s="62"/>
      <c r="GD146" s="62"/>
      <c r="GE146" s="62"/>
      <c r="GF146" s="62"/>
      <c r="GG146" s="62"/>
      <c r="GH146" s="62"/>
      <c r="GI146" s="62"/>
      <c r="GJ146" s="62"/>
      <c r="GK146" s="62"/>
      <c r="GL146" s="62"/>
      <c r="GM146" s="62"/>
      <c r="GN146" s="62"/>
      <c r="GO146" s="62"/>
      <c r="GP146" s="62"/>
      <c r="GQ146" s="62"/>
      <c r="GR146" s="62"/>
      <c r="GS146" s="62"/>
      <c r="GT146" s="62"/>
      <c r="GU146" s="62"/>
      <c r="GV146" s="62"/>
      <c r="GW146" s="62"/>
      <c r="GX146" s="62"/>
      <c r="GY146" s="62"/>
      <c r="GZ146" s="62"/>
      <c r="HA146" s="62"/>
      <c r="HB146" s="62"/>
      <c r="HC146" s="62"/>
      <c r="HD146" s="62"/>
      <c r="HE146" s="62"/>
      <c r="HF146" s="62"/>
      <c r="HG146" s="62"/>
      <c r="HH146" s="62"/>
      <c r="HI146" s="62"/>
      <c r="HJ146" s="62"/>
      <c r="HK146" s="62"/>
      <c r="HL146" s="62"/>
      <c r="HM146" s="62"/>
      <c r="HN146" s="62"/>
      <c r="HO146" s="62"/>
      <c r="HP146" s="62"/>
      <c r="HQ146" s="62"/>
      <c r="HR146" s="62"/>
      <c r="HS146" s="62"/>
      <c r="HT146" s="62"/>
      <c r="HU146" s="62"/>
      <c r="HV146" s="62"/>
      <c r="HW146" s="62"/>
      <c r="HX146" s="62"/>
      <c r="HY146" s="62"/>
      <c r="HZ146" s="62"/>
      <c r="IA146" s="62"/>
      <c r="IB146" s="62"/>
      <c r="IC146" s="62"/>
      <c r="ID146" s="62"/>
      <c r="IE146" s="62"/>
      <c r="IF146" s="62"/>
      <c r="IG146" s="62"/>
      <c r="IH146" s="62"/>
      <c r="II146" s="62"/>
      <c r="IJ146" s="62"/>
      <c r="IK146" s="62"/>
      <c r="IL146" s="62"/>
      <c r="IM146" s="62"/>
      <c r="IN146" s="62"/>
      <c r="IO146" s="62"/>
      <c r="IP146" s="62"/>
      <c r="IQ146" s="62"/>
      <c r="IR146" s="62"/>
      <c r="IS146" s="62"/>
      <c r="IT146" s="62"/>
      <c r="IU146" s="62"/>
      <c r="IV146" s="62"/>
    </row>
    <row r="147" spans="1:256" x14ac:dyDescent="0.35">
      <c r="A147" s="26" t="s">
        <v>110</v>
      </c>
      <c r="E147" s="12">
        <v>2604166.6712250002</v>
      </c>
      <c r="F147" s="43"/>
      <c r="G147" s="44"/>
    </row>
    <row r="148" spans="1:256" x14ac:dyDescent="0.35">
      <c r="F148" s="43"/>
      <c r="G148" s="44"/>
    </row>
    <row r="149" spans="1:256" x14ac:dyDescent="0.35">
      <c r="A149" s="26" t="s">
        <v>111</v>
      </c>
      <c r="D149" s="63"/>
      <c r="E149" s="22">
        <f>E144</f>
        <v>2604166.6712250002</v>
      </c>
      <c r="F149" s="43"/>
      <c r="G149" s="44"/>
    </row>
    <row r="150" spans="1:256" x14ac:dyDescent="0.35">
      <c r="F150" s="43"/>
      <c r="G150" s="44"/>
    </row>
    <row r="151" spans="1:256" x14ac:dyDescent="0.35">
      <c r="A151" s="2" t="s">
        <v>112</v>
      </c>
      <c r="F151" s="43"/>
      <c r="G151" s="44"/>
    </row>
    <row r="152" spans="1:256" x14ac:dyDescent="0.35">
      <c r="F152" s="43"/>
      <c r="G152" s="44"/>
    </row>
    <row r="153" spans="1:256" x14ac:dyDescent="0.35">
      <c r="A153" s="26" t="s">
        <v>113</v>
      </c>
      <c r="E153" s="64">
        <v>1.36083175E-2</v>
      </c>
      <c r="F153" s="43"/>
      <c r="G153" s="44"/>
    </row>
    <row r="154" spans="1:256" x14ac:dyDescent="0.35">
      <c r="A154" s="26" t="s">
        <v>114</v>
      </c>
      <c r="E154" s="60">
        <v>42.792865999999997</v>
      </c>
      <c r="F154" s="43"/>
      <c r="G154" s="44"/>
    </row>
    <row r="155" spans="1:256" x14ac:dyDescent="0.35">
      <c r="F155" s="43"/>
      <c r="G155" s="44"/>
    </row>
    <row r="156" spans="1:256" x14ac:dyDescent="0.35">
      <c r="D156" s="53" t="s">
        <v>42</v>
      </c>
      <c r="E156" s="53" t="s">
        <v>41</v>
      </c>
      <c r="F156" s="43"/>
      <c r="G156" s="44"/>
    </row>
    <row r="157" spans="1:256" x14ac:dyDescent="0.35">
      <c r="A157" s="26" t="s">
        <v>115</v>
      </c>
      <c r="D157" s="12">
        <v>128485.93</v>
      </c>
      <c r="E157" s="2">
        <v>5</v>
      </c>
      <c r="F157" s="65"/>
      <c r="G157" s="44"/>
    </row>
    <row r="158" spans="1:256" x14ac:dyDescent="0.35">
      <c r="A158" s="26" t="s">
        <v>116</v>
      </c>
      <c r="D158" s="61">
        <v>17683.310000000001</v>
      </c>
      <c r="F158" s="43"/>
      <c r="G158" s="44"/>
    </row>
    <row r="159" spans="1:256" x14ac:dyDescent="0.35">
      <c r="A159" s="2" t="s">
        <v>117</v>
      </c>
      <c r="D159" s="22">
        <f>+D157-D158</f>
        <v>110802.62</v>
      </c>
    </row>
    <row r="160" spans="1:256" x14ac:dyDescent="0.35">
      <c r="A160" s="26" t="s">
        <v>118</v>
      </c>
      <c r="D160" s="12">
        <v>734044546.51999998</v>
      </c>
      <c r="F160" s="65"/>
      <c r="G160" s="44"/>
    </row>
    <row r="161" spans="1:7" x14ac:dyDescent="0.35">
      <c r="F161" s="65"/>
      <c r="G161" s="44"/>
    </row>
    <row r="162" spans="1:7" x14ac:dyDescent="0.35">
      <c r="A162" s="26" t="s">
        <v>119</v>
      </c>
      <c r="D162" s="66">
        <v>1.5157440000000001E-3</v>
      </c>
      <c r="F162" s="65"/>
      <c r="G162" s="44"/>
    </row>
    <row r="163" spans="1:7" x14ac:dyDescent="0.35">
      <c r="A163" s="26" t="s">
        <v>120</v>
      </c>
      <c r="D163" s="66">
        <v>-8.4698580000000002E-4</v>
      </c>
      <c r="F163" s="65"/>
      <c r="G163" s="44"/>
    </row>
    <row r="164" spans="1:7" x14ac:dyDescent="0.35">
      <c r="A164" s="26" t="s">
        <v>121</v>
      </c>
      <c r="D164" s="66">
        <v>2.3418165999999998E-3</v>
      </c>
      <c r="F164" s="65"/>
      <c r="G164" s="44"/>
    </row>
    <row r="165" spans="1:7" x14ac:dyDescent="0.35">
      <c r="A165" s="26" t="s">
        <v>122</v>
      </c>
      <c r="D165" s="66">
        <f>IF(D160&lt;=0,0,12*(D157-D158)/D160)</f>
        <v>1.8113770428560393E-3</v>
      </c>
      <c r="F165" s="43"/>
      <c r="G165" s="44"/>
    </row>
    <row r="166" spans="1:7" x14ac:dyDescent="0.35">
      <c r="A166" s="26" t="s">
        <v>123</v>
      </c>
      <c r="D166" s="64">
        <f>AVERAGE(D162:D165)</f>
        <v>1.2054879607140097E-3</v>
      </c>
      <c r="F166" s="43"/>
      <c r="G166" s="44"/>
    </row>
    <row r="167" spans="1:7" x14ac:dyDescent="0.35">
      <c r="A167" s="26"/>
      <c r="F167" s="43"/>
      <c r="G167" s="44"/>
    </row>
    <row r="168" spans="1:7" x14ac:dyDescent="0.35">
      <c r="A168" s="26" t="s">
        <v>124</v>
      </c>
      <c r="D168" s="22">
        <v>1059211.6199999999</v>
      </c>
      <c r="F168" s="43"/>
      <c r="G168" s="44"/>
    </row>
    <row r="169" spans="1:7" x14ac:dyDescent="0.35">
      <c r="A169" s="26"/>
      <c r="F169" s="43"/>
      <c r="G169" s="44"/>
    </row>
    <row r="170" spans="1:7" ht="35" x14ac:dyDescent="0.35">
      <c r="A170" s="26" t="s">
        <v>125</v>
      </c>
      <c r="D170" s="53" t="s">
        <v>42</v>
      </c>
      <c r="E170" s="53" t="s">
        <v>41</v>
      </c>
      <c r="F170" s="67" t="s">
        <v>126</v>
      </c>
      <c r="G170" s="44"/>
    </row>
    <row r="171" spans="1:7" x14ac:dyDescent="0.35">
      <c r="A171" s="41" t="s">
        <v>127</v>
      </c>
      <c r="D171" s="57">
        <v>1532539.35</v>
      </c>
      <c r="E171" s="68">
        <v>71</v>
      </c>
      <c r="F171" s="66">
        <v>2.172495865602626E-3</v>
      </c>
      <c r="G171" s="44"/>
    </row>
    <row r="172" spans="1:7" x14ac:dyDescent="0.35">
      <c r="A172" s="41" t="s">
        <v>128</v>
      </c>
      <c r="D172" s="57">
        <v>191391.16</v>
      </c>
      <c r="E172" s="68">
        <v>10</v>
      </c>
      <c r="F172" s="66">
        <v>2.7131212246712667E-4</v>
      </c>
      <c r="G172" s="44"/>
    </row>
    <row r="173" spans="1:7" x14ac:dyDescent="0.35">
      <c r="A173" s="41" t="s">
        <v>129</v>
      </c>
      <c r="D173" s="19">
        <v>42363.839999999997</v>
      </c>
      <c r="E173" s="69">
        <v>1</v>
      </c>
      <c r="F173" s="66">
        <v>6.005409730657235E-5</v>
      </c>
      <c r="G173" s="44"/>
    </row>
    <row r="174" spans="1:7" x14ac:dyDescent="0.35">
      <c r="A174" s="41" t="s">
        <v>130</v>
      </c>
      <c r="D174" s="70">
        <v>0</v>
      </c>
      <c r="E174" s="71">
        <v>0</v>
      </c>
      <c r="F174" s="72">
        <v>0</v>
      </c>
      <c r="G174" s="44"/>
    </row>
    <row r="175" spans="1:7" x14ac:dyDescent="0.35">
      <c r="A175" s="26" t="s">
        <v>131</v>
      </c>
      <c r="D175" s="73">
        <f>SUM(D171:D174)</f>
        <v>1766294.35</v>
      </c>
      <c r="E175" s="68">
        <f>SUM(E171:E174)</f>
        <v>82</v>
      </c>
      <c r="F175" s="74">
        <f>SUM(F171:F174)</f>
        <v>2.5038620853763253E-3</v>
      </c>
      <c r="G175" s="44"/>
    </row>
    <row r="176" spans="1:7" x14ac:dyDescent="0.35">
      <c r="A176" s="26"/>
      <c r="D176" s="57"/>
      <c r="E176" s="68"/>
      <c r="F176" s="43"/>
      <c r="G176" s="44"/>
    </row>
    <row r="177" spans="1:7" x14ac:dyDescent="0.35">
      <c r="A177" s="26" t="s">
        <v>132</v>
      </c>
      <c r="D177" s="66"/>
      <c r="E177" s="66"/>
      <c r="F177" s="65"/>
      <c r="G177" s="44"/>
    </row>
    <row r="178" spans="1:7" x14ac:dyDescent="0.35">
      <c r="A178" s="26" t="s">
        <v>133</v>
      </c>
      <c r="D178" s="66">
        <v>4.0622580000000002E-4</v>
      </c>
      <c r="E178" s="66">
        <v>3.5835439999999999E-4</v>
      </c>
      <c r="F178" s="65"/>
      <c r="G178" s="44"/>
    </row>
    <row r="179" spans="1:7" x14ac:dyDescent="0.35">
      <c r="A179" s="26" t="s">
        <v>134</v>
      </c>
      <c r="D179" s="66">
        <v>6.8743560000000001E-4</v>
      </c>
      <c r="E179" s="66">
        <v>5.8117010000000003E-4</v>
      </c>
      <c r="F179" s="65"/>
      <c r="G179" s="44"/>
    </row>
    <row r="180" spans="1:7" x14ac:dyDescent="0.35">
      <c r="A180" s="26" t="s">
        <v>135</v>
      </c>
      <c r="D180" s="66">
        <v>3.7590429999999998E-4</v>
      </c>
      <c r="E180" s="66">
        <v>3.4335609999999999E-4</v>
      </c>
      <c r="F180" s="65"/>
      <c r="G180" s="44"/>
    </row>
    <row r="181" spans="1:7" x14ac:dyDescent="0.35">
      <c r="A181" s="26" t="s">
        <v>136</v>
      </c>
      <c r="D181" s="66">
        <v>3.3136621977369901E-4</v>
      </c>
      <c r="E181" s="66">
        <f>IF(D53&lt;=0,0,SUM('Mar23'!E172:E174)/D53)</f>
        <v>2.7414330218068533E-4</v>
      </c>
      <c r="F181" s="43"/>
      <c r="G181" s="44"/>
    </row>
    <row r="182" spans="1:7" x14ac:dyDescent="0.35">
      <c r="A182" s="26" t="s">
        <v>137</v>
      </c>
      <c r="D182" s="66">
        <f>AVERAGE(D178:D181)</f>
        <v>4.5023297994342475E-4</v>
      </c>
      <c r="E182" s="66">
        <f>AVERAGE(E178:E181)</f>
        <v>3.8925597554517131E-4</v>
      </c>
      <c r="F182" s="43"/>
      <c r="G182" s="44"/>
    </row>
    <row r="183" spans="1:7" x14ac:dyDescent="0.35">
      <c r="F183" s="43"/>
      <c r="G183" s="44"/>
    </row>
    <row r="184" spans="1:7" x14ac:dyDescent="0.35">
      <c r="A184" s="2" t="s">
        <v>138</v>
      </c>
      <c r="D184" s="75">
        <v>233755</v>
      </c>
      <c r="F184" s="43"/>
      <c r="G184" s="44"/>
    </row>
    <row r="185" spans="1:7" x14ac:dyDescent="0.35">
      <c r="A185" s="2" t="s">
        <v>139</v>
      </c>
      <c r="D185" s="63">
        <v>3.3136621977369901E-4</v>
      </c>
      <c r="F185" s="43"/>
      <c r="G185" s="44"/>
    </row>
    <row r="186" spans="1:7" x14ac:dyDescent="0.35">
      <c r="A186" s="2" t="s">
        <v>140</v>
      </c>
      <c r="D186" s="66">
        <v>4.9000000000000002E-2</v>
      </c>
      <c r="F186" s="43"/>
      <c r="G186" s="44"/>
    </row>
    <row r="187" spans="1:7" x14ac:dyDescent="0.35">
      <c r="A187" s="2" t="s">
        <v>141</v>
      </c>
      <c r="D187" s="76" t="str">
        <f>+IF(D185&lt;=D186,"No","Yes")</f>
        <v>No</v>
      </c>
      <c r="F187" s="43"/>
      <c r="G187" s="44"/>
    </row>
    <row r="188" spans="1:7" x14ac:dyDescent="0.35">
      <c r="F188" s="43"/>
      <c r="G188" s="44"/>
    </row>
    <row r="189" spans="1:7" x14ac:dyDescent="0.35">
      <c r="A189" s="2" t="s">
        <v>142</v>
      </c>
      <c r="D189" s="77">
        <v>1108603.44</v>
      </c>
      <c r="F189" s="43"/>
      <c r="G189" s="44"/>
    </row>
    <row r="190" spans="1:7" x14ac:dyDescent="0.35">
      <c r="A190" s="2" t="s">
        <v>143</v>
      </c>
      <c r="B190" s="78"/>
      <c r="C190" s="78"/>
      <c r="D190" s="79">
        <v>49</v>
      </c>
      <c r="F190" s="43"/>
      <c r="G190" s="44"/>
    </row>
    <row r="191" spans="1:7" x14ac:dyDescent="0.35">
      <c r="F191" s="43"/>
      <c r="G191" s="44"/>
    </row>
    <row r="192" spans="1:7" x14ac:dyDescent="0.35">
      <c r="A192" s="2" t="s">
        <v>144</v>
      </c>
      <c r="F192" s="43"/>
      <c r="G192" s="44"/>
    </row>
    <row r="193" spans="1:7" x14ac:dyDescent="0.35">
      <c r="F193" s="43"/>
      <c r="G193" s="44"/>
    </row>
    <row r="194" spans="1:7" x14ac:dyDescent="0.35">
      <c r="A194" s="26"/>
      <c r="E194" s="80"/>
      <c r="F194" s="43"/>
      <c r="G194" s="44"/>
    </row>
    <row r="195" spans="1:7" x14ac:dyDescent="0.35">
      <c r="A195" s="26" t="s">
        <v>145</v>
      </c>
      <c r="E195" s="10"/>
      <c r="F195" s="43"/>
      <c r="G195" s="44"/>
    </row>
    <row r="196" spans="1:7" x14ac:dyDescent="0.35">
      <c r="A196" s="26" t="s">
        <v>146</v>
      </c>
      <c r="E196" s="10"/>
      <c r="F196" s="43"/>
      <c r="G196" s="44"/>
    </row>
    <row r="197" spans="1:7" x14ac:dyDescent="0.35">
      <c r="A197" s="26" t="s">
        <v>147</v>
      </c>
      <c r="E197" s="80"/>
      <c r="F197" s="43"/>
      <c r="G197" s="44"/>
    </row>
    <row r="198" spans="1:7" x14ac:dyDescent="0.35">
      <c r="A198" s="26" t="s">
        <v>148</v>
      </c>
      <c r="E198" s="80" t="s">
        <v>156</v>
      </c>
      <c r="F198" s="43"/>
      <c r="G198" s="44"/>
    </row>
    <row r="199" spans="1:7" x14ac:dyDescent="0.35">
      <c r="A199" s="26"/>
      <c r="E199" s="10"/>
      <c r="F199" s="43"/>
      <c r="G199" s="44"/>
    </row>
    <row r="200" spans="1:7" x14ac:dyDescent="0.35">
      <c r="A200" s="26" t="s">
        <v>149</v>
      </c>
      <c r="E200" s="10"/>
      <c r="F200" s="43"/>
      <c r="G200" s="44"/>
    </row>
    <row r="201" spans="1:7" x14ac:dyDescent="0.35">
      <c r="A201" s="26" t="s">
        <v>150</v>
      </c>
      <c r="E201" s="80" t="s">
        <v>156</v>
      </c>
      <c r="F201" s="43"/>
      <c r="G201" s="44"/>
    </row>
    <row r="202" spans="1:7" x14ac:dyDescent="0.35">
      <c r="A202" s="26"/>
      <c r="E202" s="10"/>
      <c r="F202" s="43"/>
      <c r="G202" s="44"/>
    </row>
    <row r="203" spans="1:7" x14ac:dyDescent="0.35">
      <c r="A203" s="26" t="s">
        <v>151</v>
      </c>
      <c r="E203" s="10"/>
      <c r="F203" s="43"/>
      <c r="G203" s="44"/>
    </row>
    <row r="204" spans="1:7" x14ac:dyDescent="0.35">
      <c r="A204" s="26" t="s">
        <v>152</v>
      </c>
      <c r="E204" s="80" t="s">
        <v>156</v>
      </c>
      <c r="F204" s="43"/>
      <c r="G204" s="44"/>
    </row>
    <row r="205" spans="1:7" x14ac:dyDescent="0.35">
      <c r="A205" s="26"/>
      <c r="E205" s="80"/>
      <c r="F205" s="43"/>
      <c r="G205" s="44"/>
    </row>
    <row r="206" spans="1:7" x14ac:dyDescent="0.35">
      <c r="A206" s="26" t="s">
        <v>153</v>
      </c>
      <c r="E206" s="10"/>
      <c r="G206" s="44"/>
    </row>
    <row r="207" spans="1:7" x14ac:dyDescent="0.35">
      <c r="A207" s="26" t="s">
        <v>154</v>
      </c>
      <c r="E207" s="80" t="s">
        <v>156</v>
      </c>
      <c r="G207" s="44"/>
    </row>
    <row r="212" spans="1:5" x14ac:dyDescent="0.35">
      <c r="B212" s="81"/>
      <c r="C212" s="81"/>
      <c r="D212" s="81"/>
      <c r="E212" s="81"/>
    </row>
    <row r="213" spans="1:5" x14ac:dyDescent="0.35">
      <c r="B213" s="81"/>
      <c r="C213" s="81"/>
      <c r="D213" s="81"/>
      <c r="E213" s="81"/>
    </row>
    <row r="214" spans="1:5" x14ac:dyDescent="0.35">
      <c r="B214" s="81"/>
      <c r="C214" s="81"/>
      <c r="D214" s="81"/>
      <c r="E214" s="81"/>
    </row>
    <row r="215" spans="1:5" x14ac:dyDescent="0.35">
      <c r="B215" s="81"/>
      <c r="C215" s="81"/>
      <c r="D215" s="81"/>
      <c r="E215" s="81"/>
    </row>
    <row r="216" spans="1:5" x14ac:dyDescent="0.35">
      <c r="A216" s="81"/>
      <c r="B216" s="81"/>
      <c r="C216" s="81"/>
      <c r="D216" s="81"/>
      <c r="E216" s="81"/>
    </row>
    <row r="217" spans="1:5" x14ac:dyDescent="0.35">
      <c r="A217" s="81"/>
      <c r="B217" s="81"/>
      <c r="C217" s="81"/>
      <c r="D217" s="81"/>
      <c r="E217" s="81"/>
    </row>
    <row r="218" spans="1:5" x14ac:dyDescent="0.35">
      <c r="A218" s="81"/>
      <c r="B218" s="81"/>
      <c r="C218" s="81"/>
      <c r="D218" s="81"/>
      <c r="E218" s="81"/>
    </row>
    <row r="219" spans="1:5" x14ac:dyDescent="0.35">
      <c r="A219" s="81"/>
      <c r="B219" s="81"/>
      <c r="C219" s="81"/>
      <c r="D219" s="81"/>
      <c r="E219" s="81"/>
    </row>
    <row r="220" spans="1:5" x14ac:dyDescent="0.35">
      <c r="A220" s="81"/>
      <c r="B220" s="81"/>
      <c r="C220" s="81"/>
      <c r="D220" s="81"/>
      <c r="E220" s="81"/>
    </row>
    <row r="222" spans="1:5" x14ac:dyDescent="0.35">
      <c r="A222" s="81"/>
      <c r="B222" s="81"/>
      <c r="C222" s="81"/>
      <c r="D222" s="81"/>
      <c r="E222" s="81"/>
    </row>
    <row r="223" spans="1:5" x14ac:dyDescent="0.35">
      <c r="A223" s="81"/>
      <c r="B223" s="81"/>
      <c r="C223" s="81"/>
      <c r="D223" s="81"/>
      <c r="E223" s="81"/>
    </row>
    <row r="224" spans="1:5" x14ac:dyDescent="0.35">
      <c r="A224" s="81"/>
      <c r="B224" s="81"/>
      <c r="C224" s="81"/>
      <c r="D224" s="81"/>
      <c r="E224" s="81"/>
    </row>
    <row r="225" spans="1:5" x14ac:dyDescent="0.35">
      <c r="A225" s="81"/>
      <c r="B225" s="81"/>
      <c r="C225" s="81"/>
      <c r="D225" s="81"/>
      <c r="E225" s="81"/>
    </row>
    <row r="226" spans="1:5" x14ac:dyDescent="0.35">
      <c r="A226" s="81"/>
      <c r="B226" s="81"/>
      <c r="C226" s="81"/>
      <c r="D226" s="81"/>
      <c r="E226" s="81"/>
    </row>
    <row r="227" spans="1:5" x14ac:dyDescent="0.35">
      <c r="A227" s="81"/>
      <c r="B227" s="81"/>
      <c r="C227" s="81"/>
      <c r="D227" s="81"/>
      <c r="E227" s="81"/>
    </row>
    <row r="228" spans="1:5" x14ac:dyDescent="0.35">
      <c r="A228" s="81"/>
      <c r="B228" s="81"/>
      <c r="C228" s="81"/>
      <c r="D228" s="81"/>
      <c r="E228" s="81"/>
    </row>
  </sheetData>
  <pageMargins left="0.7" right="0.7" top="0.75" bottom="0.75" header="0.3" footer="0.3"/>
  <pageSetup scale="49" fitToHeight="0" orientation="portrait" r:id="rId1"/>
  <headerFooter>
    <oddHeader xml:space="preserve">&amp;CNissan Auto Receivables 22-A
</oddHeader>
    <oddFooter>Page &amp;P of &amp;N</oddFooter>
  </headerFooter>
  <rowBreaks count="3" manualBreakCount="3">
    <brk id="54" max="16383" man="1"/>
    <brk id="108" max="16383" man="1"/>
    <brk id="169" max="16383" man="1"/>
  </rowBreaks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1FE146-F92C-4D1D-8D37-82FC4F1476CF}">
  <sheetPr codeName="Sheet8">
    <pageSetUpPr fitToPage="1"/>
  </sheetPr>
  <dimension ref="A1:IV228"/>
  <sheetViews>
    <sheetView showRuler="0" zoomScale="80" zoomScaleNormal="80" zoomScaleSheetLayoutView="90" workbookViewId="0">
      <selection activeCell="F16" sqref="F16"/>
    </sheetView>
  </sheetViews>
  <sheetFormatPr defaultColWidth="9.1796875" defaultRowHeight="17.5" x14ac:dyDescent="0.35"/>
  <cols>
    <col min="1" max="1" width="43.453125" style="2" customWidth="1"/>
    <col min="2" max="2" width="23.81640625" style="2" customWidth="1"/>
    <col min="3" max="3" width="26.81640625" style="2" customWidth="1"/>
    <col min="4" max="4" width="24.7265625" style="2" customWidth="1"/>
    <col min="5" max="5" width="39.26953125" style="2" bestFit="1" customWidth="1"/>
    <col min="6" max="6" width="23.81640625" style="3" customWidth="1"/>
    <col min="7" max="7" width="34.54296875" style="4" customWidth="1"/>
    <col min="8" max="9" width="34.54296875" style="2" customWidth="1"/>
    <col min="10" max="10" width="9.1796875" style="2"/>
    <col min="11" max="11" width="9.54296875" style="2" bestFit="1" customWidth="1"/>
    <col min="12" max="16384" width="9.1796875" style="2"/>
  </cols>
  <sheetData>
    <row r="1" spans="1:13" ht="18" x14ac:dyDescent="0.35">
      <c r="A1" s="1" t="s">
        <v>0</v>
      </c>
    </row>
    <row r="2" spans="1:13" ht="15.75" customHeight="1" x14ac:dyDescent="0.45">
      <c r="C2" s="5"/>
    </row>
    <row r="3" spans="1:13" ht="15.75" customHeight="1" x14ac:dyDescent="0.45">
      <c r="A3" s="2" t="s">
        <v>1</v>
      </c>
      <c r="B3" s="6">
        <v>44985</v>
      </c>
      <c r="C3" s="7" t="s">
        <v>2</v>
      </c>
      <c r="D3" s="2">
        <v>30</v>
      </c>
      <c r="E3" s="2" t="s">
        <v>3</v>
      </c>
      <c r="F3" s="8">
        <v>44958</v>
      </c>
      <c r="G3" s="2"/>
    </row>
    <row r="4" spans="1:13" ht="15.75" customHeight="1" x14ac:dyDescent="0.45">
      <c r="A4" s="2" t="s">
        <v>4</v>
      </c>
      <c r="B4" s="6">
        <v>45000</v>
      </c>
      <c r="C4" s="7" t="s">
        <v>5</v>
      </c>
      <c r="D4" s="9">
        <v>28</v>
      </c>
      <c r="E4" s="2" t="s">
        <v>6</v>
      </c>
      <c r="F4" s="8">
        <v>44985</v>
      </c>
      <c r="G4" s="2"/>
    </row>
    <row r="5" spans="1:13" ht="17.25" customHeight="1" x14ac:dyDescent="0.45">
      <c r="C5" s="5"/>
      <c r="E5" s="2" t="s">
        <v>7</v>
      </c>
      <c r="F5" s="8">
        <v>44972</v>
      </c>
      <c r="G5" s="2"/>
    </row>
    <row r="6" spans="1:13" ht="15.75" customHeight="1" x14ac:dyDescent="0.45">
      <c r="C6" s="5"/>
      <c r="E6" s="2" t="s">
        <v>8</v>
      </c>
      <c r="F6" s="8">
        <v>45000</v>
      </c>
      <c r="G6" s="2"/>
    </row>
    <row r="7" spans="1:13" x14ac:dyDescent="0.35">
      <c r="A7" s="10"/>
      <c r="B7" s="11"/>
      <c r="C7" s="12"/>
      <c r="D7" s="10"/>
      <c r="E7" s="10"/>
      <c r="F7" s="13"/>
    </row>
    <row r="8" spans="1:13" x14ac:dyDescent="0.35">
      <c r="A8" s="10"/>
      <c r="B8" s="10"/>
      <c r="C8" s="12"/>
      <c r="D8" s="10"/>
      <c r="E8" s="10"/>
      <c r="F8" s="13"/>
    </row>
    <row r="9" spans="1:13" x14ac:dyDescent="0.35">
      <c r="B9" s="14" t="s">
        <v>9</v>
      </c>
      <c r="C9" s="14" t="s">
        <v>10</v>
      </c>
      <c r="D9" s="14" t="s">
        <v>11</v>
      </c>
      <c r="E9" s="14" t="s">
        <v>12</v>
      </c>
      <c r="F9" s="15" t="s">
        <v>13</v>
      </c>
    </row>
    <row r="10" spans="1:13" x14ac:dyDescent="0.35">
      <c r="A10" s="2" t="s">
        <v>14</v>
      </c>
      <c r="B10" s="16"/>
      <c r="C10" s="17">
        <v>1142065005.3199999</v>
      </c>
      <c r="D10" s="18">
        <v>760043251.64999998</v>
      </c>
      <c r="E10" s="19">
        <v>734044546.51999998</v>
      </c>
      <c r="F10" s="20">
        <v>0.70468276390603501</v>
      </c>
      <c r="G10" s="21"/>
      <c r="H10" s="22"/>
      <c r="I10" s="22"/>
      <c r="J10" s="22"/>
      <c r="K10" s="22"/>
      <c r="L10" s="22"/>
      <c r="M10" s="22"/>
    </row>
    <row r="11" spans="1:13" x14ac:dyDescent="0.35">
      <c r="A11" s="2" t="s">
        <v>15</v>
      </c>
      <c r="B11" s="16"/>
      <c r="C11" s="23">
        <v>100398337.54000001</v>
      </c>
      <c r="D11" s="18">
        <v>55068629.479999997</v>
      </c>
      <c r="E11" s="19">
        <v>52252563.909999996</v>
      </c>
      <c r="F11" s="20"/>
      <c r="G11" s="21"/>
      <c r="H11" s="22"/>
      <c r="I11" s="22"/>
      <c r="J11" s="22"/>
      <c r="K11" s="22"/>
      <c r="L11" s="22"/>
      <c r="M11" s="22"/>
    </row>
    <row r="12" spans="1:13" x14ac:dyDescent="0.35">
      <c r="A12" s="2" t="s">
        <v>16</v>
      </c>
      <c r="B12" s="16"/>
      <c r="C12" s="24">
        <v>1041666667.78</v>
      </c>
      <c r="D12" s="18">
        <v>704974622.16999996</v>
      </c>
      <c r="E12" s="19">
        <v>681791982.61000001</v>
      </c>
      <c r="F12" s="20"/>
      <c r="G12" s="21"/>
      <c r="H12" s="22"/>
      <c r="I12" s="22"/>
      <c r="J12" s="22"/>
      <c r="K12" s="22"/>
      <c r="L12" s="22"/>
      <c r="M12" s="22"/>
    </row>
    <row r="13" spans="1:13" x14ac:dyDescent="0.35">
      <c r="A13" s="2" t="s">
        <v>17</v>
      </c>
      <c r="B13" s="10"/>
      <c r="C13" s="24">
        <v>1041666667.78</v>
      </c>
      <c r="D13" s="18">
        <v>704974622.16999996</v>
      </c>
      <c r="E13" s="19">
        <v>681791982.61000001</v>
      </c>
      <c r="F13" s="20">
        <v>0.65452030260604876</v>
      </c>
      <c r="G13" s="21"/>
      <c r="H13" s="25"/>
      <c r="I13" s="22"/>
      <c r="J13" s="22"/>
      <c r="K13" s="22"/>
      <c r="L13" s="22"/>
      <c r="M13" s="22"/>
    </row>
    <row r="14" spans="1:13" x14ac:dyDescent="0.35">
      <c r="A14" s="26" t="s">
        <v>18</v>
      </c>
      <c r="B14" s="27">
        <v>4.9597E-3</v>
      </c>
      <c r="C14" s="23">
        <v>180000000</v>
      </c>
      <c r="D14" s="18">
        <v>0</v>
      </c>
      <c r="E14" s="19">
        <v>0</v>
      </c>
      <c r="F14" s="20">
        <v>0</v>
      </c>
      <c r="G14" s="21"/>
      <c r="H14" s="25"/>
      <c r="I14" s="22"/>
      <c r="J14" s="22"/>
      <c r="K14" s="22"/>
      <c r="L14" s="22"/>
      <c r="M14" s="22"/>
    </row>
    <row r="15" spans="1:13" x14ac:dyDescent="0.35">
      <c r="A15" s="26" t="s">
        <v>19</v>
      </c>
      <c r="B15" s="27">
        <v>1.32E-2</v>
      </c>
      <c r="C15" s="23">
        <v>365000000</v>
      </c>
      <c r="D15" s="18">
        <v>208307954.38999999</v>
      </c>
      <c r="E15" s="19">
        <v>185125314.83000004</v>
      </c>
      <c r="F15" s="20">
        <v>0.50719264336986314</v>
      </c>
      <c r="G15" s="21"/>
      <c r="I15" s="22"/>
      <c r="J15" s="22"/>
      <c r="K15" s="22"/>
      <c r="L15" s="22"/>
      <c r="M15" s="22"/>
    </row>
    <row r="16" spans="1:13" x14ac:dyDescent="0.35">
      <c r="A16" s="26" t="s">
        <v>20</v>
      </c>
      <c r="B16" s="27">
        <v>0</v>
      </c>
      <c r="C16" s="23">
        <v>0</v>
      </c>
      <c r="D16" s="18">
        <v>0</v>
      </c>
      <c r="E16" s="19">
        <v>0</v>
      </c>
      <c r="F16" s="20">
        <v>0</v>
      </c>
      <c r="G16" s="21"/>
      <c r="I16" s="22"/>
      <c r="J16" s="22"/>
      <c r="K16" s="22"/>
      <c r="L16" s="22"/>
      <c r="M16" s="22"/>
    </row>
    <row r="17" spans="1:13" x14ac:dyDescent="0.35">
      <c r="A17" s="26" t="s">
        <v>21</v>
      </c>
      <c r="B17" s="27">
        <v>1.8599999999999998E-2</v>
      </c>
      <c r="C17" s="23">
        <v>365000000</v>
      </c>
      <c r="D17" s="18">
        <v>365000000</v>
      </c>
      <c r="E17" s="19">
        <v>365000000</v>
      </c>
      <c r="F17" s="20">
        <v>1</v>
      </c>
      <c r="G17" s="21"/>
      <c r="I17" s="22"/>
      <c r="J17" s="22"/>
      <c r="K17" s="22"/>
      <c r="L17" s="22"/>
      <c r="M17" s="22"/>
    </row>
    <row r="18" spans="1:13" x14ac:dyDescent="0.35">
      <c r="A18" s="26" t="s">
        <v>22</v>
      </c>
      <c r="B18" s="27">
        <v>2.07E-2</v>
      </c>
      <c r="C18" s="23">
        <v>90000000</v>
      </c>
      <c r="D18" s="18">
        <v>90000000</v>
      </c>
      <c r="E18" s="19">
        <v>90000000</v>
      </c>
      <c r="F18" s="20">
        <v>1</v>
      </c>
      <c r="I18" s="22"/>
      <c r="J18" s="22"/>
      <c r="K18" s="22"/>
      <c r="L18" s="22"/>
      <c r="M18" s="22"/>
    </row>
    <row r="19" spans="1:13" x14ac:dyDescent="0.35">
      <c r="A19" s="26" t="s">
        <v>23</v>
      </c>
      <c r="B19" s="27">
        <v>0</v>
      </c>
      <c r="C19" s="17">
        <v>41666667.780000001</v>
      </c>
      <c r="D19" s="18">
        <v>41666667.780000001</v>
      </c>
      <c r="E19" s="19">
        <v>41666667.780000001</v>
      </c>
      <c r="F19" s="20">
        <v>1</v>
      </c>
      <c r="I19" s="22"/>
      <c r="J19" s="22"/>
      <c r="K19" s="22"/>
      <c r="L19" s="22"/>
      <c r="M19" s="22"/>
    </row>
    <row r="20" spans="1:13" x14ac:dyDescent="0.35">
      <c r="A20" s="26"/>
      <c r="B20" s="28"/>
      <c r="C20" s="29"/>
      <c r="D20" s="29"/>
      <c r="E20" s="29"/>
      <c r="F20" s="30"/>
    </row>
    <row r="21" spans="1:13" x14ac:dyDescent="0.35">
      <c r="A21" s="26"/>
      <c r="B21" s="28"/>
      <c r="C21" s="29"/>
      <c r="D21" s="29"/>
      <c r="E21" s="29"/>
      <c r="F21" s="31"/>
    </row>
    <row r="22" spans="1:13" ht="35" x14ac:dyDescent="0.35">
      <c r="A22" s="26"/>
      <c r="B22" s="32" t="s">
        <v>24</v>
      </c>
      <c r="C22" s="32" t="s">
        <v>25</v>
      </c>
      <c r="D22" s="33" t="s">
        <v>26</v>
      </c>
      <c r="E22" s="33" t="s">
        <v>27</v>
      </c>
      <c r="F22" s="31"/>
    </row>
    <row r="23" spans="1:13" x14ac:dyDescent="0.35">
      <c r="A23" s="26" t="s">
        <v>18</v>
      </c>
      <c r="B23" s="18">
        <v>0</v>
      </c>
      <c r="C23" s="18">
        <v>0</v>
      </c>
      <c r="D23" s="34">
        <v>0</v>
      </c>
      <c r="E23" s="35">
        <v>0</v>
      </c>
      <c r="F23" s="31"/>
    </row>
    <row r="24" spans="1:13" x14ac:dyDescent="0.35">
      <c r="A24" s="26" t="s">
        <v>19</v>
      </c>
      <c r="B24" s="18">
        <v>23182639.559999943</v>
      </c>
      <c r="C24" s="18">
        <v>229138.75</v>
      </c>
      <c r="D24" s="34">
        <v>63.514080986301217</v>
      </c>
      <c r="E24" s="35">
        <v>0.62777739726027393</v>
      </c>
      <c r="F24" s="31"/>
    </row>
    <row r="25" spans="1:13" x14ac:dyDescent="0.35">
      <c r="A25" s="26" t="s">
        <v>20</v>
      </c>
      <c r="B25" s="18">
        <v>0</v>
      </c>
      <c r="C25" s="18">
        <v>0</v>
      </c>
      <c r="D25" s="34">
        <v>0</v>
      </c>
      <c r="E25" s="35">
        <v>0</v>
      </c>
      <c r="F25" s="31"/>
    </row>
    <row r="26" spans="1:13" x14ac:dyDescent="0.35">
      <c r="A26" s="26" t="s">
        <v>21</v>
      </c>
      <c r="B26" s="18">
        <v>0</v>
      </c>
      <c r="C26" s="18">
        <v>565750</v>
      </c>
      <c r="D26" s="34">
        <v>0</v>
      </c>
      <c r="E26" s="35">
        <v>1.55</v>
      </c>
      <c r="F26" s="31"/>
    </row>
    <row r="27" spans="1:13" x14ac:dyDescent="0.35">
      <c r="A27" s="26" t="s">
        <v>22</v>
      </c>
      <c r="B27" s="18">
        <v>0</v>
      </c>
      <c r="C27" s="18">
        <v>155250</v>
      </c>
      <c r="D27" s="34">
        <v>0</v>
      </c>
      <c r="E27" s="35">
        <v>1.7250000000000001</v>
      </c>
      <c r="F27" s="31"/>
    </row>
    <row r="28" spans="1:13" x14ac:dyDescent="0.35">
      <c r="A28" s="26" t="s">
        <v>23</v>
      </c>
      <c r="B28" s="18">
        <v>0</v>
      </c>
      <c r="C28" s="18">
        <v>0</v>
      </c>
      <c r="D28" s="34">
        <v>0</v>
      </c>
      <c r="E28" s="35">
        <v>0</v>
      </c>
      <c r="F28" s="31"/>
    </row>
    <row r="29" spans="1:13" ht="18" thickBot="1" x14ac:dyDescent="0.4">
      <c r="A29" s="2" t="s">
        <v>28</v>
      </c>
      <c r="B29" s="36">
        <v>23182639.559999943</v>
      </c>
      <c r="C29" s="36">
        <v>950138.75</v>
      </c>
      <c r="D29" s="37"/>
      <c r="E29" s="29"/>
      <c r="F29" s="31"/>
    </row>
    <row r="30" spans="1:13" x14ac:dyDescent="0.35">
      <c r="B30" s="25"/>
      <c r="C30" s="25"/>
      <c r="D30" s="38"/>
      <c r="E30" s="25"/>
      <c r="F30" s="39"/>
    </row>
    <row r="31" spans="1:13" x14ac:dyDescent="0.35">
      <c r="A31" s="26"/>
      <c r="B31" s="28"/>
      <c r="C31" s="25"/>
      <c r="D31" s="25"/>
      <c r="E31" s="25"/>
      <c r="F31" s="39"/>
    </row>
    <row r="32" spans="1:13" x14ac:dyDescent="0.35">
      <c r="A32" s="2" t="s">
        <v>29</v>
      </c>
      <c r="E32" s="40"/>
    </row>
    <row r="33" spans="1:7" x14ac:dyDescent="0.35">
      <c r="E33" s="40"/>
    </row>
    <row r="34" spans="1:7" x14ac:dyDescent="0.35">
      <c r="A34" s="26" t="s">
        <v>30</v>
      </c>
    </row>
    <row r="35" spans="1:7" x14ac:dyDescent="0.35">
      <c r="A35" s="41" t="s">
        <v>31</v>
      </c>
      <c r="E35" s="42">
        <v>829388.75</v>
      </c>
      <c r="F35" s="43"/>
      <c r="G35" s="44"/>
    </row>
    <row r="36" spans="1:7" x14ac:dyDescent="0.35">
      <c r="A36" s="41" t="s">
        <v>32</v>
      </c>
      <c r="E36" s="45">
        <v>0</v>
      </c>
      <c r="F36" s="43"/>
      <c r="G36" s="44"/>
    </row>
    <row r="37" spans="1:7" x14ac:dyDescent="0.35">
      <c r="A37" s="26" t="s">
        <v>33</v>
      </c>
      <c r="E37" s="42">
        <v>829388.75</v>
      </c>
      <c r="F37" s="43"/>
      <c r="G37" s="44"/>
    </row>
    <row r="38" spans="1:7" x14ac:dyDescent="0.35">
      <c r="E38" s="46"/>
      <c r="F38" s="43"/>
      <c r="G38" s="44"/>
    </row>
    <row r="39" spans="1:7" x14ac:dyDescent="0.35">
      <c r="A39" s="26" t="s">
        <v>34</v>
      </c>
      <c r="E39" s="46"/>
      <c r="F39" s="43"/>
      <c r="G39" s="44"/>
    </row>
    <row r="40" spans="1:7" x14ac:dyDescent="0.35">
      <c r="A40" s="41" t="s">
        <v>35</v>
      </c>
      <c r="E40" s="42">
        <v>25768984.309999999</v>
      </c>
      <c r="F40" s="43"/>
      <c r="G40" s="44"/>
    </row>
    <row r="41" spans="1:7" x14ac:dyDescent="0.35">
      <c r="A41" s="41" t="s">
        <v>36</v>
      </c>
      <c r="E41" s="45">
        <v>0</v>
      </c>
      <c r="F41" s="43"/>
      <c r="G41" s="44"/>
    </row>
    <row r="42" spans="1:7" x14ac:dyDescent="0.35">
      <c r="A42" s="26" t="s">
        <v>37</v>
      </c>
      <c r="E42" s="42">
        <v>25768984.309999999</v>
      </c>
      <c r="F42" s="43"/>
      <c r="G42" s="44"/>
    </row>
    <row r="43" spans="1:7" x14ac:dyDescent="0.35">
      <c r="A43" s="41"/>
      <c r="E43" s="47"/>
      <c r="F43" s="43"/>
      <c r="G43" s="44"/>
    </row>
    <row r="44" spans="1:7" x14ac:dyDescent="0.35">
      <c r="A44" s="26" t="s">
        <v>38</v>
      </c>
      <c r="E44" s="42">
        <v>81397.33</v>
      </c>
      <c r="F44" s="43"/>
      <c r="G44" s="44"/>
    </row>
    <row r="45" spans="1:7" x14ac:dyDescent="0.35">
      <c r="A45" s="26"/>
      <c r="E45" s="42"/>
      <c r="F45" s="43"/>
      <c r="G45" s="44"/>
    </row>
    <row r="46" spans="1:7" x14ac:dyDescent="0.35">
      <c r="A46" s="26"/>
      <c r="E46" s="48"/>
      <c r="F46" s="43"/>
      <c r="G46" s="44"/>
    </row>
    <row r="47" spans="1:7" ht="18" thickBot="1" x14ac:dyDescent="0.4">
      <c r="A47" s="2" t="s">
        <v>39</v>
      </c>
      <c r="E47" s="49">
        <v>26679770.389999997</v>
      </c>
      <c r="F47" s="43"/>
      <c r="G47" s="44"/>
    </row>
    <row r="48" spans="1:7" ht="18" thickTop="1" x14ac:dyDescent="0.35">
      <c r="E48" s="50"/>
      <c r="F48" s="43"/>
      <c r="G48" s="44"/>
    </row>
    <row r="49" spans="1:7" x14ac:dyDescent="0.35">
      <c r="A49" s="2" t="s">
        <v>40</v>
      </c>
      <c r="D49" s="51"/>
      <c r="E49" s="52"/>
      <c r="F49" s="43"/>
      <c r="G49" s="44"/>
    </row>
    <row r="50" spans="1:7" x14ac:dyDescent="0.35">
      <c r="D50" s="53" t="s">
        <v>41</v>
      </c>
      <c r="E50" s="53" t="s">
        <v>42</v>
      </c>
      <c r="F50" s="43"/>
      <c r="G50" s="44"/>
    </row>
    <row r="51" spans="1:7" x14ac:dyDescent="0.35">
      <c r="A51" s="26" t="s">
        <v>43</v>
      </c>
      <c r="D51" s="54">
        <v>41296</v>
      </c>
      <c r="E51" s="48">
        <v>704974622.16999996</v>
      </c>
      <c r="F51" s="43"/>
      <c r="G51" s="44"/>
    </row>
    <row r="52" spans="1:7" x14ac:dyDescent="0.35">
      <c r="A52" s="26" t="s">
        <v>44</v>
      </c>
      <c r="D52" s="10"/>
      <c r="E52" s="45">
        <v>23182639.559999943</v>
      </c>
      <c r="F52" s="43"/>
      <c r="G52" s="44"/>
    </row>
    <row r="53" spans="1:7" x14ac:dyDescent="0.35">
      <c r="A53" s="26"/>
      <c r="D53" s="55">
        <v>40774</v>
      </c>
      <c r="E53" s="56">
        <v>681791982.61000001</v>
      </c>
      <c r="F53" s="43"/>
      <c r="G53" s="44"/>
    </row>
    <row r="54" spans="1:7" x14ac:dyDescent="0.35">
      <c r="F54" s="43"/>
      <c r="G54" s="44"/>
    </row>
    <row r="55" spans="1:7" x14ac:dyDescent="0.35">
      <c r="A55" s="2" t="s">
        <v>45</v>
      </c>
      <c r="E55" s="51"/>
      <c r="F55" s="43"/>
      <c r="G55" s="44"/>
    </row>
    <row r="56" spans="1:7" x14ac:dyDescent="0.35">
      <c r="F56" s="43"/>
      <c r="G56" s="44"/>
    </row>
    <row r="57" spans="1:7" x14ac:dyDescent="0.35">
      <c r="A57" s="26" t="s">
        <v>39</v>
      </c>
      <c r="E57" s="57">
        <v>26679770.389999997</v>
      </c>
      <c r="F57" s="43"/>
      <c r="G57" s="44"/>
    </row>
    <row r="58" spans="1:7" x14ac:dyDescent="0.35">
      <c r="A58" s="26" t="s">
        <v>46</v>
      </c>
      <c r="E58" s="57">
        <v>0</v>
      </c>
      <c r="F58" s="43"/>
      <c r="G58" s="44"/>
    </row>
    <row r="59" spans="1:7" x14ac:dyDescent="0.35">
      <c r="A59" s="26" t="s">
        <v>47</v>
      </c>
      <c r="E59" s="12">
        <v>26679770.389999997</v>
      </c>
      <c r="F59" s="43"/>
      <c r="G59" s="44"/>
    </row>
    <row r="60" spans="1:7" x14ac:dyDescent="0.35">
      <c r="F60" s="43"/>
      <c r="G60" s="44"/>
    </row>
    <row r="61" spans="1:7" x14ac:dyDescent="0.35">
      <c r="A61" s="26" t="s">
        <v>48</v>
      </c>
      <c r="E61" s="25">
        <v>0</v>
      </c>
      <c r="F61" s="43"/>
      <c r="G61" s="44"/>
    </row>
    <row r="62" spans="1:7" x14ac:dyDescent="0.35">
      <c r="F62" s="43"/>
      <c r="G62" s="44"/>
    </row>
    <row r="63" spans="1:7" x14ac:dyDescent="0.35">
      <c r="A63" s="26" t="s">
        <v>49</v>
      </c>
      <c r="F63" s="43"/>
      <c r="G63" s="44"/>
    </row>
    <row r="64" spans="1:7" x14ac:dyDescent="0.35">
      <c r="A64" s="41" t="s">
        <v>50</v>
      </c>
      <c r="E64" s="57">
        <v>633369.38</v>
      </c>
      <c r="F64" s="43"/>
      <c r="G64" s="44"/>
    </row>
    <row r="65" spans="1:7" x14ac:dyDescent="0.35">
      <c r="A65" s="41" t="s">
        <v>51</v>
      </c>
      <c r="E65" s="57">
        <v>633369.38</v>
      </c>
      <c r="F65" s="43"/>
      <c r="G65" s="44"/>
    </row>
    <row r="66" spans="1:7" x14ac:dyDescent="0.35">
      <c r="A66" s="41" t="s">
        <v>52</v>
      </c>
      <c r="E66" s="12">
        <v>0</v>
      </c>
      <c r="F66" s="43"/>
      <c r="G66" s="44"/>
    </row>
    <row r="67" spans="1:7" x14ac:dyDescent="0.35">
      <c r="F67" s="43"/>
      <c r="G67" s="44"/>
    </row>
    <row r="68" spans="1:7" x14ac:dyDescent="0.35">
      <c r="A68" s="26" t="s">
        <v>53</v>
      </c>
      <c r="F68" s="43"/>
      <c r="G68" s="44"/>
    </row>
    <row r="69" spans="1:7" x14ac:dyDescent="0.35">
      <c r="A69" s="41" t="s">
        <v>54</v>
      </c>
      <c r="F69" s="43"/>
      <c r="G69" s="44"/>
    </row>
    <row r="70" spans="1:7" x14ac:dyDescent="0.35">
      <c r="A70" s="58" t="s">
        <v>55</v>
      </c>
      <c r="E70" s="57">
        <v>0</v>
      </c>
      <c r="F70" s="43"/>
      <c r="G70" s="44"/>
    </row>
    <row r="71" spans="1:7" x14ac:dyDescent="0.35">
      <c r="A71" s="58" t="s">
        <v>56</v>
      </c>
      <c r="E71" s="57">
        <v>0</v>
      </c>
      <c r="F71" s="43"/>
      <c r="G71" s="44"/>
    </row>
    <row r="72" spans="1:7" x14ac:dyDescent="0.35">
      <c r="A72" s="58" t="s">
        <v>57</v>
      </c>
      <c r="E72" s="57">
        <v>0</v>
      </c>
      <c r="F72" s="43"/>
      <c r="G72" s="44"/>
    </row>
    <row r="73" spans="1:7" x14ac:dyDescent="0.35">
      <c r="A73" s="58"/>
      <c r="E73" s="57"/>
      <c r="F73" s="43"/>
      <c r="G73" s="44"/>
    </row>
    <row r="74" spans="1:7" x14ac:dyDescent="0.35">
      <c r="A74" s="58" t="s">
        <v>58</v>
      </c>
      <c r="E74" s="57">
        <v>0</v>
      </c>
      <c r="F74" s="43"/>
      <c r="G74" s="44"/>
    </row>
    <row r="75" spans="1:7" x14ac:dyDescent="0.35">
      <c r="A75" s="58" t="s">
        <v>59</v>
      </c>
      <c r="E75" s="57">
        <v>0</v>
      </c>
      <c r="F75" s="43"/>
      <c r="G75" s="44"/>
    </row>
    <row r="76" spans="1:7" x14ac:dyDescent="0.35">
      <c r="F76" s="43"/>
      <c r="G76" s="44"/>
    </row>
    <row r="77" spans="1:7" x14ac:dyDescent="0.35">
      <c r="A77" s="41" t="s">
        <v>60</v>
      </c>
      <c r="F77" s="43"/>
      <c r="G77" s="44"/>
    </row>
    <row r="78" spans="1:7" x14ac:dyDescent="0.35">
      <c r="A78" s="58" t="s">
        <v>61</v>
      </c>
      <c r="E78" s="57">
        <v>0</v>
      </c>
      <c r="F78" s="43"/>
      <c r="G78" s="44"/>
    </row>
    <row r="79" spans="1:7" x14ac:dyDescent="0.35">
      <c r="A79" s="58" t="s">
        <v>62</v>
      </c>
      <c r="E79" s="57">
        <v>0</v>
      </c>
      <c r="F79" s="43"/>
      <c r="G79" s="44"/>
    </row>
    <row r="80" spans="1:7" x14ac:dyDescent="0.35">
      <c r="A80" s="58" t="s">
        <v>63</v>
      </c>
      <c r="E80" s="57">
        <v>229138.75</v>
      </c>
      <c r="F80" s="43"/>
      <c r="G80" s="44"/>
    </row>
    <row r="81" spans="1:7" x14ac:dyDescent="0.35">
      <c r="A81" s="58"/>
      <c r="E81" s="57"/>
      <c r="F81" s="43"/>
      <c r="G81" s="44"/>
    </row>
    <row r="82" spans="1:7" x14ac:dyDescent="0.35">
      <c r="A82" s="58" t="s">
        <v>64</v>
      </c>
      <c r="E82" s="57">
        <v>229138.75</v>
      </c>
      <c r="F82" s="43"/>
      <c r="G82" s="44"/>
    </row>
    <row r="83" spans="1:7" x14ac:dyDescent="0.35">
      <c r="A83" s="58" t="s">
        <v>65</v>
      </c>
      <c r="E83" s="57">
        <v>0</v>
      </c>
      <c r="F83" s="43"/>
      <c r="G83" s="44"/>
    </row>
    <row r="84" spans="1:7" x14ac:dyDescent="0.35">
      <c r="A84" s="58"/>
      <c r="F84" s="43"/>
      <c r="G84" s="44"/>
    </row>
    <row r="85" spans="1:7" x14ac:dyDescent="0.35">
      <c r="A85" s="41" t="s">
        <v>66</v>
      </c>
      <c r="F85" s="43"/>
      <c r="G85" s="44"/>
    </row>
    <row r="86" spans="1:7" x14ac:dyDescent="0.35">
      <c r="A86" s="58" t="s">
        <v>67</v>
      </c>
      <c r="E86" s="57">
        <v>0</v>
      </c>
      <c r="F86" s="43"/>
      <c r="G86" s="44"/>
    </row>
    <row r="87" spans="1:7" x14ac:dyDescent="0.35">
      <c r="A87" s="58" t="s">
        <v>68</v>
      </c>
      <c r="E87" s="57">
        <v>0</v>
      </c>
      <c r="F87" s="43"/>
      <c r="G87" s="44"/>
    </row>
    <row r="88" spans="1:7" x14ac:dyDescent="0.35">
      <c r="A88" s="58" t="s">
        <v>69</v>
      </c>
      <c r="E88" s="57">
        <v>0</v>
      </c>
      <c r="F88" s="43"/>
      <c r="G88" s="44"/>
    </row>
    <row r="89" spans="1:7" x14ac:dyDescent="0.35">
      <c r="A89" s="58"/>
      <c r="E89" s="57"/>
      <c r="F89" s="43"/>
      <c r="G89" s="44"/>
    </row>
    <row r="90" spans="1:7" x14ac:dyDescent="0.35">
      <c r="A90" s="58" t="s">
        <v>70</v>
      </c>
      <c r="E90" s="57">
        <v>0</v>
      </c>
      <c r="F90" s="43"/>
      <c r="G90" s="44"/>
    </row>
    <row r="91" spans="1:7" x14ac:dyDescent="0.35">
      <c r="A91" s="58" t="s">
        <v>71</v>
      </c>
      <c r="E91" s="57">
        <v>0</v>
      </c>
      <c r="F91" s="43"/>
      <c r="G91" s="44"/>
    </row>
    <row r="92" spans="1:7" x14ac:dyDescent="0.35">
      <c r="A92" s="58"/>
      <c r="F92" s="43"/>
      <c r="G92" s="44"/>
    </row>
    <row r="93" spans="1:7" x14ac:dyDescent="0.35">
      <c r="A93" s="41" t="s">
        <v>72</v>
      </c>
      <c r="F93" s="43"/>
      <c r="G93" s="44"/>
    </row>
    <row r="94" spans="1:7" x14ac:dyDescent="0.35">
      <c r="A94" s="58" t="s">
        <v>73</v>
      </c>
      <c r="E94" s="57">
        <v>0</v>
      </c>
      <c r="F94" s="43"/>
      <c r="G94" s="44"/>
    </row>
    <row r="95" spans="1:7" x14ac:dyDescent="0.35">
      <c r="A95" s="58" t="s">
        <v>74</v>
      </c>
      <c r="E95" s="57">
        <v>0</v>
      </c>
      <c r="F95" s="43"/>
      <c r="G95" s="44"/>
    </row>
    <row r="96" spans="1:7" x14ac:dyDescent="0.35">
      <c r="A96" s="58" t="s">
        <v>75</v>
      </c>
      <c r="E96" s="57">
        <v>565750</v>
      </c>
      <c r="F96" s="43"/>
      <c r="G96" s="44"/>
    </row>
    <row r="97" spans="1:7" x14ac:dyDescent="0.35">
      <c r="A97" s="58"/>
      <c r="E97" s="57"/>
      <c r="F97" s="43"/>
      <c r="G97" s="44"/>
    </row>
    <row r="98" spans="1:7" x14ac:dyDescent="0.35">
      <c r="A98" s="58" t="s">
        <v>76</v>
      </c>
      <c r="E98" s="57">
        <v>565750</v>
      </c>
      <c r="F98" s="43"/>
      <c r="G98" s="44"/>
    </row>
    <row r="99" spans="1:7" x14ac:dyDescent="0.35">
      <c r="A99" s="58" t="s">
        <v>77</v>
      </c>
      <c r="E99" s="57">
        <v>0</v>
      </c>
      <c r="F99" s="43"/>
      <c r="G99" s="44"/>
    </row>
    <row r="100" spans="1:7" x14ac:dyDescent="0.35">
      <c r="F100" s="43"/>
      <c r="G100" s="44"/>
    </row>
    <row r="101" spans="1:7" x14ac:dyDescent="0.35">
      <c r="A101" s="41" t="s">
        <v>78</v>
      </c>
      <c r="F101" s="43"/>
      <c r="G101" s="44"/>
    </row>
    <row r="102" spans="1:7" x14ac:dyDescent="0.35">
      <c r="A102" s="58" t="s">
        <v>79</v>
      </c>
      <c r="E102" s="57">
        <v>0</v>
      </c>
      <c r="F102" s="43"/>
      <c r="G102" s="44"/>
    </row>
    <row r="103" spans="1:7" x14ac:dyDescent="0.35">
      <c r="A103" s="58" t="s">
        <v>80</v>
      </c>
      <c r="E103" s="57">
        <v>0</v>
      </c>
      <c r="F103" s="43"/>
      <c r="G103" s="44"/>
    </row>
    <row r="104" spans="1:7" x14ac:dyDescent="0.35">
      <c r="A104" s="58" t="s">
        <v>81</v>
      </c>
      <c r="E104" s="57">
        <v>155250</v>
      </c>
      <c r="F104" s="43"/>
      <c r="G104" s="44"/>
    </row>
    <row r="105" spans="1:7" x14ac:dyDescent="0.35">
      <c r="A105" s="58"/>
      <c r="E105" s="57"/>
      <c r="F105" s="43"/>
      <c r="G105" s="44"/>
    </row>
    <row r="106" spans="1:7" x14ac:dyDescent="0.35">
      <c r="A106" s="58" t="s">
        <v>82</v>
      </c>
      <c r="E106" s="57">
        <v>155250</v>
      </c>
      <c r="F106" s="43"/>
      <c r="G106" s="44"/>
    </row>
    <row r="107" spans="1:7" x14ac:dyDescent="0.35">
      <c r="A107" s="58" t="s">
        <v>83</v>
      </c>
      <c r="E107" s="57">
        <v>0</v>
      </c>
      <c r="F107" s="43"/>
      <c r="G107" s="44"/>
    </row>
    <row r="108" spans="1:7" x14ac:dyDescent="0.35">
      <c r="A108" s="58"/>
      <c r="E108" s="25"/>
      <c r="F108" s="43"/>
      <c r="G108" s="44"/>
    </row>
    <row r="109" spans="1:7" x14ac:dyDescent="0.35">
      <c r="A109" s="41" t="s">
        <v>84</v>
      </c>
      <c r="F109" s="43"/>
      <c r="G109" s="44"/>
    </row>
    <row r="110" spans="1:7" x14ac:dyDescent="0.35">
      <c r="A110" s="58" t="s">
        <v>85</v>
      </c>
      <c r="E110" s="12">
        <v>950138.75</v>
      </c>
      <c r="F110" s="43"/>
      <c r="G110" s="44"/>
    </row>
    <row r="111" spans="1:7" x14ac:dyDescent="0.35">
      <c r="A111" s="58" t="s">
        <v>86</v>
      </c>
      <c r="E111" s="12">
        <v>950138.75</v>
      </c>
      <c r="F111" s="43"/>
      <c r="G111" s="44"/>
    </row>
    <row r="112" spans="1:7" x14ac:dyDescent="0.35">
      <c r="A112" s="58" t="s">
        <v>87</v>
      </c>
      <c r="E112" s="12">
        <v>0</v>
      </c>
      <c r="F112" s="43"/>
      <c r="G112" s="44"/>
    </row>
    <row r="113" spans="1:7" x14ac:dyDescent="0.35">
      <c r="A113" s="58" t="s">
        <v>88</v>
      </c>
      <c r="E113" s="12">
        <v>0</v>
      </c>
      <c r="F113" s="43"/>
      <c r="G113" s="44"/>
    </row>
    <row r="114" spans="1:7" x14ac:dyDescent="0.35">
      <c r="F114" s="43"/>
      <c r="G114" s="44"/>
    </row>
    <row r="115" spans="1:7" x14ac:dyDescent="0.35">
      <c r="A115" s="26" t="s">
        <v>89</v>
      </c>
      <c r="E115" s="22">
        <v>25096262.263624996</v>
      </c>
      <c r="F115" s="43"/>
      <c r="G115" s="44"/>
    </row>
    <row r="116" spans="1:7" x14ac:dyDescent="0.35">
      <c r="A116" s="41"/>
      <c r="F116" s="43"/>
      <c r="G116" s="44"/>
    </row>
    <row r="117" spans="1:7" x14ac:dyDescent="0.35">
      <c r="A117" s="26" t="s">
        <v>90</v>
      </c>
      <c r="E117" s="59">
        <v>23182639.559999943</v>
      </c>
      <c r="F117" s="43"/>
      <c r="G117" s="44"/>
    </row>
    <row r="118" spans="1:7" x14ac:dyDescent="0.35">
      <c r="A118" s="26"/>
      <c r="F118" s="43"/>
      <c r="G118" s="44"/>
    </row>
    <row r="119" spans="1:7" x14ac:dyDescent="0.35">
      <c r="A119" s="41" t="s">
        <v>91</v>
      </c>
      <c r="E119" s="57">
        <v>0</v>
      </c>
      <c r="F119" s="43"/>
      <c r="G119" s="44"/>
    </row>
    <row r="120" spans="1:7" x14ac:dyDescent="0.35">
      <c r="A120" s="41" t="s">
        <v>92</v>
      </c>
      <c r="E120" s="60">
        <v>23182639.559999943</v>
      </c>
      <c r="F120" s="43"/>
      <c r="G120" s="44"/>
    </row>
    <row r="121" spans="1:7" x14ac:dyDescent="0.35">
      <c r="A121" s="41" t="s">
        <v>93</v>
      </c>
      <c r="E121" s="12">
        <v>0</v>
      </c>
      <c r="F121" s="43"/>
      <c r="G121" s="44"/>
    </row>
    <row r="122" spans="1:7" x14ac:dyDescent="0.35">
      <c r="A122" s="41"/>
      <c r="E122" s="22"/>
      <c r="F122" s="43"/>
      <c r="G122" s="44"/>
    </row>
    <row r="123" spans="1:7" x14ac:dyDescent="0.35">
      <c r="A123" s="26" t="s">
        <v>94</v>
      </c>
      <c r="E123" s="12">
        <v>0</v>
      </c>
      <c r="F123" s="43"/>
      <c r="G123" s="44"/>
    </row>
    <row r="124" spans="1:7" x14ac:dyDescent="0.35">
      <c r="A124" s="26"/>
      <c r="E124" s="10"/>
      <c r="F124" s="43"/>
      <c r="G124" s="44"/>
    </row>
    <row r="125" spans="1:7" x14ac:dyDescent="0.35">
      <c r="A125" s="41" t="s">
        <v>95</v>
      </c>
      <c r="E125" s="57">
        <v>0</v>
      </c>
      <c r="F125" s="43"/>
      <c r="G125" s="44"/>
    </row>
    <row r="126" spans="1:7" x14ac:dyDescent="0.35">
      <c r="A126" s="41" t="s">
        <v>96</v>
      </c>
      <c r="E126" s="12">
        <v>0</v>
      </c>
      <c r="F126" s="43"/>
      <c r="G126" s="44"/>
    </row>
    <row r="127" spans="1:7" x14ac:dyDescent="0.35">
      <c r="A127" s="41" t="s">
        <v>97</v>
      </c>
      <c r="E127" s="12">
        <v>0</v>
      </c>
      <c r="F127" s="43"/>
      <c r="G127" s="44"/>
    </row>
    <row r="128" spans="1:7" x14ac:dyDescent="0.35">
      <c r="A128" s="41"/>
      <c r="E128" s="22"/>
      <c r="F128" s="43"/>
      <c r="G128" s="44"/>
    </row>
    <row r="129" spans="1:7" x14ac:dyDescent="0.35">
      <c r="A129" s="26" t="s">
        <v>98</v>
      </c>
      <c r="E129" s="12">
        <v>1913622.7036250532</v>
      </c>
      <c r="F129" s="43"/>
      <c r="G129" s="44"/>
    </row>
    <row r="130" spans="1:7" x14ac:dyDescent="0.35">
      <c r="A130" s="41" t="s">
        <v>99</v>
      </c>
      <c r="E130" s="57">
        <v>0</v>
      </c>
      <c r="F130" s="43"/>
      <c r="G130" s="44"/>
    </row>
    <row r="131" spans="1:7" x14ac:dyDescent="0.35">
      <c r="A131" s="26" t="s">
        <v>100</v>
      </c>
      <c r="E131" s="12">
        <v>1913622.7036250532</v>
      </c>
      <c r="F131" s="43"/>
      <c r="G131" s="44"/>
    </row>
    <row r="132" spans="1:7" x14ac:dyDescent="0.35">
      <c r="F132" s="43"/>
      <c r="G132" s="44"/>
    </row>
    <row r="133" spans="1:7" hidden="1" x14ac:dyDescent="0.35">
      <c r="A133" s="2" t="s">
        <v>101</v>
      </c>
      <c r="F133" s="43"/>
      <c r="G133" s="44"/>
    </row>
    <row r="134" spans="1:7" hidden="1" x14ac:dyDescent="0.35">
      <c r="F134" s="43"/>
      <c r="G134" s="44"/>
    </row>
    <row r="135" spans="1:7" hidden="1" x14ac:dyDescent="0.35">
      <c r="A135" s="26" t="s">
        <v>102</v>
      </c>
      <c r="E135" s="57">
        <v>0</v>
      </c>
      <c r="F135" s="43"/>
      <c r="G135" s="44"/>
    </row>
    <row r="136" spans="1:7" hidden="1" x14ac:dyDescent="0.35">
      <c r="A136" s="26" t="s">
        <v>103</v>
      </c>
      <c r="E136" s="61">
        <v>0</v>
      </c>
      <c r="F136" s="43"/>
      <c r="G136" s="44"/>
    </row>
    <row r="137" spans="1:7" hidden="1" x14ac:dyDescent="0.35">
      <c r="A137" s="26" t="s">
        <v>104</v>
      </c>
      <c r="E137" s="12">
        <v>0</v>
      </c>
      <c r="F137" s="43"/>
      <c r="G137" s="44"/>
    </row>
    <row r="138" spans="1:7" hidden="1" x14ac:dyDescent="0.35">
      <c r="A138" s="26"/>
      <c r="E138" s="22"/>
      <c r="F138" s="43"/>
      <c r="G138" s="44"/>
    </row>
    <row r="139" spans="1:7" hidden="1" x14ac:dyDescent="0.35">
      <c r="A139" s="26"/>
      <c r="E139" s="22"/>
      <c r="F139" s="43"/>
      <c r="G139" s="44"/>
    </row>
    <row r="140" spans="1:7" x14ac:dyDescent="0.35">
      <c r="F140" s="43"/>
      <c r="G140" s="44"/>
    </row>
    <row r="141" spans="1:7" x14ac:dyDescent="0.35">
      <c r="A141" s="2" t="s">
        <v>105</v>
      </c>
      <c r="F141" s="43"/>
      <c r="G141" s="44"/>
    </row>
    <row r="142" spans="1:7" x14ac:dyDescent="0.35">
      <c r="F142" s="43"/>
      <c r="G142" s="44"/>
    </row>
    <row r="143" spans="1:7" x14ac:dyDescent="0.35">
      <c r="A143" s="26" t="s">
        <v>106</v>
      </c>
      <c r="E143" s="12">
        <v>2604166.6712250002</v>
      </c>
      <c r="F143" s="43"/>
      <c r="G143" s="44"/>
    </row>
    <row r="144" spans="1:7" x14ac:dyDescent="0.35">
      <c r="A144" s="26" t="s">
        <v>107</v>
      </c>
      <c r="E144" s="12">
        <v>2604166.6712250002</v>
      </c>
      <c r="G144" s="44"/>
    </row>
    <row r="145" spans="1:256" x14ac:dyDescent="0.35">
      <c r="A145" s="26" t="s">
        <v>108</v>
      </c>
      <c r="E145" s="57">
        <v>2604166.6712250002</v>
      </c>
      <c r="F145" s="43"/>
      <c r="G145" s="44"/>
    </row>
    <row r="146" spans="1:256" x14ac:dyDescent="0.35">
      <c r="A146" s="62" t="s">
        <v>109</v>
      </c>
      <c r="B146" s="62"/>
      <c r="C146" s="62"/>
      <c r="D146" s="62"/>
      <c r="E146" s="57">
        <v>0</v>
      </c>
      <c r="G146" s="44"/>
      <c r="H146" s="62"/>
      <c r="I146" s="62"/>
      <c r="J146" s="62"/>
      <c r="K146" s="62"/>
      <c r="L146" s="62"/>
      <c r="M146" s="62"/>
      <c r="N146" s="62"/>
      <c r="O146" s="62"/>
      <c r="P146" s="62"/>
      <c r="Q146" s="62"/>
      <c r="R146" s="62"/>
      <c r="S146" s="62"/>
      <c r="T146" s="62"/>
      <c r="U146" s="62"/>
      <c r="V146" s="62"/>
      <c r="W146" s="62"/>
      <c r="X146" s="62"/>
      <c r="Y146" s="62"/>
      <c r="Z146" s="62"/>
      <c r="AA146" s="62"/>
      <c r="AB146" s="62"/>
      <c r="AC146" s="62"/>
      <c r="AD146" s="62"/>
      <c r="AE146" s="62"/>
      <c r="AF146" s="62"/>
      <c r="AG146" s="62"/>
      <c r="AH146" s="62"/>
      <c r="AI146" s="62"/>
      <c r="AJ146" s="62"/>
      <c r="AK146" s="62"/>
      <c r="AL146" s="62"/>
      <c r="AM146" s="62"/>
      <c r="AN146" s="62"/>
      <c r="AO146" s="62"/>
      <c r="AP146" s="62"/>
      <c r="AQ146" s="62"/>
      <c r="AR146" s="62"/>
      <c r="AS146" s="62"/>
      <c r="AT146" s="62"/>
      <c r="AU146" s="62"/>
      <c r="AV146" s="62"/>
      <c r="AW146" s="62"/>
      <c r="AX146" s="62"/>
      <c r="AY146" s="62"/>
      <c r="AZ146" s="62"/>
      <c r="BA146" s="62"/>
      <c r="BB146" s="62"/>
      <c r="BC146" s="62"/>
      <c r="BD146" s="62"/>
      <c r="BE146" s="62"/>
      <c r="BF146" s="62"/>
      <c r="BG146" s="62"/>
      <c r="BH146" s="62"/>
      <c r="BI146" s="62"/>
      <c r="BJ146" s="62"/>
      <c r="BK146" s="62"/>
      <c r="BL146" s="62"/>
      <c r="BM146" s="62"/>
      <c r="BN146" s="62"/>
      <c r="BO146" s="62"/>
      <c r="BP146" s="62"/>
      <c r="BQ146" s="62"/>
      <c r="BR146" s="62"/>
      <c r="BS146" s="62"/>
      <c r="BT146" s="62"/>
      <c r="BU146" s="62"/>
      <c r="BV146" s="62"/>
      <c r="BW146" s="62"/>
      <c r="BX146" s="62"/>
      <c r="BY146" s="62"/>
      <c r="BZ146" s="62"/>
      <c r="CA146" s="62"/>
      <c r="CB146" s="62"/>
      <c r="CC146" s="62"/>
      <c r="CD146" s="62"/>
      <c r="CE146" s="62"/>
      <c r="CF146" s="62"/>
      <c r="CG146" s="62"/>
      <c r="CH146" s="62"/>
      <c r="CI146" s="62"/>
      <c r="CJ146" s="62"/>
      <c r="CK146" s="62"/>
      <c r="CL146" s="62"/>
      <c r="CM146" s="62"/>
      <c r="CN146" s="62"/>
      <c r="CO146" s="62"/>
      <c r="CP146" s="62"/>
      <c r="CQ146" s="62"/>
      <c r="CR146" s="62"/>
      <c r="CS146" s="62"/>
      <c r="CT146" s="62"/>
      <c r="CU146" s="62"/>
      <c r="CV146" s="62"/>
      <c r="CW146" s="62"/>
      <c r="CX146" s="62"/>
      <c r="CY146" s="62"/>
      <c r="CZ146" s="62"/>
      <c r="DA146" s="62"/>
      <c r="DB146" s="62"/>
      <c r="DC146" s="62"/>
      <c r="DD146" s="62"/>
      <c r="DE146" s="62"/>
      <c r="DF146" s="62"/>
      <c r="DG146" s="62"/>
      <c r="DH146" s="62"/>
      <c r="DI146" s="62"/>
      <c r="DJ146" s="62"/>
      <c r="DK146" s="62"/>
      <c r="DL146" s="62"/>
      <c r="DM146" s="62"/>
      <c r="DN146" s="62"/>
      <c r="DO146" s="62"/>
      <c r="DP146" s="62"/>
      <c r="DQ146" s="62"/>
      <c r="DR146" s="62"/>
      <c r="DS146" s="62"/>
      <c r="DT146" s="62"/>
      <c r="DU146" s="62"/>
      <c r="DV146" s="62"/>
      <c r="DW146" s="62"/>
      <c r="DX146" s="62"/>
      <c r="DY146" s="62"/>
      <c r="DZ146" s="62"/>
      <c r="EA146" s="62"/>
      <c r="EB146" s="62"/>
      <c r="EC146" s="62"/>
      <c r="ED146" s="62"/>
      <c r="EE146" s="62"/>
      <c r="EF146" s="62"/>
      <c r="EG146" s="62"/>
      <c r="EH146" s="62"/>
      <c r="EI146" s="62"/>
      <c r="EJ146" s="62"/>
      <c r="EK146" s="62"/>
      <c r="EL146" s="62"/>
      <c r="EM146" s="62"/>
      <c r="EN146" s="62"/>
      <c r="EO146" s="62"/>
      <c r="EP146" s="62"/>
      <c r="EQ146" s="62"/>
      <c r="ER146" s="62"/>
      <c r="ES146" s="62"/>
      <c r="ET146" s="62"/>
      <c r="EU146" s="62"/>
      <c r="EV146" s="62"/>
      <c r="EW146" s="62"/>
      <c r="EX146" s="62"/>
      <c r="EY146" s="62"/>
      <c r="EZ146" s="62"/>
      <c r="FA146" s="62"/>
      <c r="FB146" s="62"/>
      <c r="FC146" s="62"/>
      <c r="FD146" s="62"/>
      <c r="FE146" s="62"/>
      <c r="FF146" s="62"/>
      <c r="FG146" s="62"/>
      <c r="FH146" s="62"/>
      <c r="FI146" s="62"/>
      <c r="FJ146" s="62"/>
      <c r="FK146" s="62"/>
      <c r="FL146" s="62"/>
      <c r="FM146" s="62"/>
      <c r="FN146" s="62"/>
      <c r="FO146" s="62"/>
      <c r="FP146" s="62"/>
      <c r="FQ146" s="62"/>
      <c r="FR146" s="62"/>
      <c r="FS146" s="62"/>
      <c r="FT146" s="62"/>
      <c r="FU146" s="62"/>
      <c r="FV146" s="62"/>
      <c r="FW146" s="62"/>
      <c r="FX146" s="62"/>
      <c r="FY146" s="62"/>
      <c r="FZ146" s="62"/>
      <c r="GA146" s="62"/>
      <c r="GB146" s="62"/>
      <c r="GC146" s="62"/>
      <c r="GD146" s="62"/>
      <c r="GE146" s="62"/>
      <c r="GF146" s="62"/>
      <c r="GG146" s="62"/>
      <c r="GH146" s="62"/>
      <c r="GI146" s="62"/>
      <c r="GJ146" s="62"/>
      <c r="GK146" s="62"/>
      <c r="GL146" s="62"/>
      <c r="GM146" s="62"/>
      <c r="GN146" s="62"/>
      <c r="GO146" s="62"/>
      <c r="GP146" s="62"/>
      <c r="GQ146" s="62"/>
      <c r="GR146" s="62"/>
      <c r="GS146" s="62"/>
      <c r="GT146" s="62"/>
      <c r="GU146" s="62"/>
      <c r="GV146" s="62"/>
      <c r="GW146" s="62"/>
      <c r="GX146" s="62"/>
      <c r="GY146" s="62"/>
      <c r="GZ146" s="62"/>
      <c r="HA146" s="62"/>
      <c r="HB146" s="62"/>
      <c r="HC146" s="62"/>
      <c r="HD146" s="62"/>
      <c r="HE146" s="62"/>
      <c r="HF146" s="62"/>
      <c r="HG146" s="62"/>
      <c r="HH146" s="62"/>
      <c r="HI146" s="62"/>
      <c r="HJ146" s="62"/>
      <c r="HK146" s="62"/>
      <c r="HL146" s="62"/>
      <c r="HM146" s="62"/>
      <c r="HN146" s="62"/>
      <c r="HO146" s="62"/>
      <c r="HP146" s="62"/>
      <c r="HQ146" s="62"/>
      <c r="HR146" s="62"/>
      <c r="HS146" s="62"/>
      <c r="HT146" s="62"/>
      <c r="HU146" s="62"/>
      <c r="HV146" s="62"/>
      <c r="HW146" s="62"/>
      <c r="HX146" s="62"/>
      <c r="HY146" s="62"/>
      <c r="HZ146" s="62"/>
      <c r="IA146" s="62"/>
      <c r="IB146" s="62"/>
      <c r="IC146" s="62"/>
      <c r="ID146" s="62"/>
      <c r="IE146" s="62"/>
      <c r="IF146" s="62"/>
      <c r="IG146" s="62"/>
      <c r="IH146" s="62"/>
      <c r="II146" s="62"/>
      <c r="IJ146" s="62"/>
      <c r="IK146" s="62"/>
      <c r="IL146" s="62"/>
      <c r="IM146" s="62"/>
      <c r="IN146" s="62"/>
      <c r="IO146" s="62"/>
      <c r="IP146" s="62"/>
      <c r="IQ146" s="62"/>
      <c r="IR146" s="62"/>
      <c r="IS146" s="62"/>
      <c r="IT146" s="62"/>
      <c r="IU146" s="62"/>
      <c r="IV146" s="62"/>
    </row>
    <row r="147" spans="1:256" x14ac:dyDescent="0.35">
      <c r="A147" s="26" t="s">
        <v>110</v>
      </c>
      <c r="E147" s="12">
        <v>2604166.6712250002</v>
      </c>
      <c r="F147" s="43"/>
      <c r="G147" s="44"/>
    </row>
    <row r="148" spans="1:256" x14ac:dyDescent="0.35">
      <c r="F148" s="43"/>
      <c r="G148" s="44"/>
    </row>
    <row r="149" spans="1:256" x14ac:dyDescent="0.35">
      <c r="A149" s="26" t="s">
        <v>111</v>
      </c>
      <c r="D149" s="63"/>
      <c r="E149" s="22">
        <v>2604166.6712250002</v>
      </c>
      <c r="F149" s="43"/>
      <c r="G149" s="44"/>
    </row>
    <row r="150" spans="1:256" x14ac:dyDescent="0.35">
      <c r="F150" s="43"/>
      <c r="G150" s="44"/>
    </row>
    <row r="151" spans="1:256" x14ac:dyDescent="0.35">
      <c r="A151" s="2" t="s">
        <v>112</v>
      </c>
      <c r="F151" s="43"/>
      <c r="G151" s="44"/>
    </row>
    <row r="152" spans="1:256" x14ac:dyDescent="0.35">
      <c r="F152" s="43"/>
      <c r="G152" s="44"/>
    </row>
    <row r="153" spans="1:256" x14ac:dyDescent="0.35">
      <c r="A153" s="26" t="s">
        <v>113</v>
      </c>
      <c r="E153" s="64">
        <v>1.3613891899999999E-2</v>
      </c>
      <c r="F153" s="43"/>
      <c r="G153" s="44"/>
    </row>
    <row r="154" spans="1:256" x14ac:dyDescent="0.35">
      <c r="A154" s="26" t="s">
        <v>114</v>
      </c>
      <c r="E154" s="60">
        <v>43.735250000000001</v>
      </c>
      <c r="F154" s="43"/>
      <c r="G154" s="44"/>
    </row>
    <row r="155" spans="1:256" x14ac:dyDescent="0.35">
      <c r="F155" s="43"/>
      <c r="G155" s="44"/>
    </row>
    <row r="156" spans="1:256" x14ac:dyDescent="0.35">
      <c r="D156" s="53" t="s">
        <v>42</v>
      </c>
      <c r="E156" s="53" t="s">
        <v>41</v>
      </c>
      <c r="F156" s="43"/>
      <c r="G156" s="44"/>
    </row>
    <row r="157" spans="1:256" x14ac:dyDescent="0.35">
      <c r="A157" s="26" t="s">
        <v>115</v>
      </c>
      <c r="D157" s="12">
        <v>229720.82</v>
      </c>
      <c r="E157" s="2">
        <v>10</v>
      </c>
      <c r="F157" s="65"/>
      <c r="G157" s="44"/>
    </row>
    <row r="158" spans="1:256" x14ac:dyDescent="0.35">
      <c r="A158" s="26" t="s">
        <v>116</v>
      </c>
      <c r="D158" s="61">
        <v>81397.33</v>
      </c>
      <c r="F158" s="43"/>
      <c r="G158" s="44"/>
    </row>
    <row r="159" spans="1:256" x14ac:dyDescent="0.35">
      <c r="A159" s="2" t="s">
        <v>117</v>
      </c>
      <c r="D159" s="22">
        <v>148323.49</v>
      </c>
    </row>
    <row r="160" spans="1:256" x14ac:dyDescent="0.35">
      <c r="A160" s="26" t="s">
        <v>118</v>
      </c>
      <c r="D160" s="12">
        <v>760043251.64999998</v>
      </c>
      <c r="F160" s="65"/>
      <c r="G160" s="44"/>
    </row>
    <row r="161" spans="1:7" x14ac:dyDescent="0.35">
      <c r="F161" s="65"/>
      <c r="G161" s="44"/>
    </row>
    <row r="162" spans="1:7" x14ac:dyDescent="0.35">
      <c r="A162" s="26" t="s">
        <v>119</v>
      </c>
      <c r="D162" s="66">
        <v>3.8308310000000003E-4</v>
      </c>
      <c r="F162" s="65"/>
      <c r="G162" s="44"/>
    </row>
    <row r="163" spans="1:7" x14ac:dyDescent="0.35">
      <c r="A163" s="26" t="s">
        <v>120</v>
      </c>
      <c r="D163" s="66">
        <v>1.5157440000000001E-3</v>
      </c>
      <c r="F163" s="65"/>
      <c r="G163" s="44"/>
    </row>
    <row r="164" spans="1:7" x14ac:dyDescent="0.35">
      <c r="A164" s="26" t="s">
        <v>121</v>
      </c>
      <c r="D164" s="66">
        <v>-8.4698580000000002E-4</v>
      </c>
      <c r="F164" s="65"/>
      <c r="G164" s="44"/>
    </row>
    <row r="165" spans="1:7" x14ac:dyDescent="0.35">
      <c r="A165" s="26" t="s">
        <v>122</v>
      </c>
      <c r="D165" s="66">
        <v>2.3418165691702448E-3</v>
      </c>
      <c r="F165" s="43"/>
      <c r="G165" s="44"/>
    </row>
    <row r="166" spans="1:7" x14ac:dyDescent="0.35">
      <c r="A166" s="26" t="s">
        <v>123</v>
      </c>
      <c r="D166" s="64">
        <v>8.4841446729256123E-4</v>
      </c>
      <c r="F166" s="43"/>
      <c r="G166" s="44"/>
    </row>
    <row r="167" spans="1:7" x14ac:dyDescent="0.35">
      <c r="A167" s="26"/>
      <c r="F167" s="43"/>
      <c r="G167" s="44"/>
    </row>
    <row r="168" spans="1:7" x14ac:dyDescent="0.35">
      <c r="A168" s="26" t="s">
        <v>124</v>
      </c>
      <c r="D168" s="22">
        <v>948409.00000000012</v>
      </c>
      <c r="F168" s="43"/>
      <c r="G168" s="44"/>
    </row>
    <row r="169" spans="1:7" x14ac:dyDescent="0.35">
      <c r="A169" s="26"/>
      <c r="F169" s="43"/>
      <c r="G169" s="44"/>
    </row>
    <row r="170" spans="1:7" ht="35" x14ac:dyDescent="0.35">
      <c r="A170" s="26" t="s">
        <v>125</v>
      </c>
      <c r="D170" s="53" t="s">
        <v>42</v>
      </c>
      <c r="E170" s="53" t="s">
        <v>41</v>
      </c>
      <c r="F170" s="67" t="s">
        <v>126</v>
      </c>
      <c r="G170" s="44"/>
    </row>
    <row r="171" spans="1:7" x14ac:dyDescent="0.35">
      <c r="A171" s="41" t="s">
        <v>127</v>
      </c>
      <c r="D171" s="57">
        <v>1534715.74</v>
      </c>
      <c r="E171" s="68">
        <v>74</v>
      </c>
      <c r="F171" s="66">
        <v>2.090766489957411E-3</v>
      </c>
      <c r="G171" s="44"/>
    </row>
    <row r="172" spans="1:7" x14ac:dyDescent="0.35">
      <c r="A172" s="41" t="s">
        <v>128</v>
      </c>
      <c r="D172" s="57">
        <v>255227.47</v>
      </c>
      <c r="E172" s="68">
        <v>11</v>
      </c>
      <c r="F172" s="66">
        <v>3.4770024681744023E-4</v>
      </c>
      <c r="G172" s="44"/>
    </row>
    <row r="173" spans="1:7" x14ac:dyDescent="0.35">
      <c r="A173" s="41" t="s">
        <v>129</v>
      </c>
      <c r="D173" s="19">
        <v>20703</v>
      </c>
      <c r="E173" s="69">
        <v>3</v>
      </c>
      <c r="F173" s="66">
        <v>2.8204010367149999E-5</v>
      </c>
      <c r="G173" s="44"/>
    </row>
    <row r="174" spans="1:7" x14ac:dyDescent="0.35">
      <c r="A174" s="41" t="s">
        <v>130</v>
      </c>
      <c r="D174" s="70">
        <v>0</v>
      </c>
      <c r="E174" s="71">
        <v>0</v>
      </c>
      <c r="F174" s="72">
        <v>0</v>
      </c>
      <c r="G174" s="44"/>
    </row>
    <row r="175" spans="1:7" x14ac:dyDescent="0.35">
      <c r="A175" s="26" t="s">
        <v>131</v>
      </c>
      <c r="D175" s="73">
        <v>1810646.21</v>
      </c>
      <c r="E175" s="68">
        <v>88</v>
      </c>
      <c r="F175" s="74">
        <v>2.4666707471420013E-3</v>
      </c>
      <c r="G175" s="44"/>
    </row>
    <row r="176" spans="1:7" x14ac:dyDescent="0.35">
      <c r="A176" s="26"/>
      <c r="D176" s="57"/>
      <c r="E176" s="68"/>
      <c r="F176" s="43"/>
      <c r="G176" s="44"/>
    </row>
    <row r="177" spans="1:7" x14ac:dyDescent="0.35">
      <c r="A177" s="26" t="s">
        <v>132</v>
      </c>
      <c r="D177" s="66"/>
      <c r="E177" s="66"/>
      <c r="F177" s="65"/>
      <c r="G177" s="44"/>
    </row>
    <row r="178" spans="1:7" x14ac:dyDescent="0.35">
      <c r="A178" s="26" t="s">
        <v>133</v>
      </c>
      <c r="D178" s="66">
        <v>4.2411899999999998E-4</v>
      </c>
      <c r="E178" s="66">
        <v>4.4829290000000002E-4</v>
      </c>
      <c r="F178" s="65"/>
      <c r="G178" s="44"/>
    </row>
    <row r="179" spans="1:7" x14ac:dyDescent="0.35">
      <c r="A179" s="26" t="s">
        <v>134</v>
      </c>
      <c r="D179" s="66">
        <v>4.0622580000000002E-4</v>
      </c>
      <c r="E179" s="66">
        <v>3.5835439999999999E-4</v>
      </c>
      <c r="F179" s="65"/>
      <c r="G179" s="44"/>
    </row>
    <row r="180" spans="1:7" x14ac:dyDescent="0.35">
      <c r="A180" s="26" t="s">
        <v>135</v>
      </c>
      <c r="D180" s="66">
        <v>6.8743560000000001E-4</v>
      </c>
      <c r="E180" s="66">
        <v>5.8117010000000003E-4</v>
      </c>
      <c r="F180" s="65"/>
      <c r="G180" s="44"/>
    </row>
    <row r="181" spans="1:7" x14ac:dyDescent="0.35">
      <c r="A181" s="26" t="s">
        <v>136</v>
      </c>
      <c r="D181" s="66">
        <v>3.7590425718459023E-4</v>
      </c>
      <c r="E181" s="66">
        <v>3.4335606023446315E-4</v>
      </c>
      <c r="F181" s="43"/>
      <c r="G181" s="44"/>
    </row>
    <row r="182" spans="1:7" x14ac:dyDescent="0.35">
      <c r="A182" s="26" t="s">
        <v>137</v>
      </c>
      <c r="D182" s="66">
        <v>4.7342116429614756E-4</v>
      </c>
      <c r="E182" s="66">
        <v>4.3279336505861583E-4</v>
      </c>
      <c r="F182" s="43"/>
      <c r="G182" s="44"/>
    </row>
    <row r="183" spans="1:7" x14ac:dyDescent="0.35">
      <c r="F183" s="43"/>
      <c r="G183" s="44"/>
    </row>
    <row r="184" spans="1:7" x14ac:dyDescent="0.35">
      <c r="A184" s="2" t="s">
        <v>138</v>
      </c>
      <c r="D184" s="75">
        <v>275930.46999999997</v>
      </c>
      <c r="F184" s="43"/>
      <c r="G184" s="44"/>
    </row>
    <row r="185" spans="1:7" x14ac:dyDescent="0.35">
      <c r="A185" s="2" t="s">
        <v>139</v>
      </c>
      <c r="D185" s="63">
        <v>3.7590425718459023E-4</v>
      </c>
      <c r="F185" s="43"/>
      <c r="G185" s="44"/>
    </row>
    <row r="186" spans="1:7" x14ac:dyDescent="0.35">
      <c r="A186" s="2" t="s">
        <v>140</v>
      </c>
      <c r="D186" s="66">
        <v>4.9000000000000002E-2</v>
      </c>
      <c r="F186" s="43"/>
      <c r="G186" s="44"/>
    </row>
    <row r="187" spans="1:7" x14ac:dyDescent="0.35">
      <c r="A187" s="2" t="s">
        <v>141</v>
      </c>
      <c r="D187" s="76" t="s">
        <v>155</v>
      </c>
      <c r="F187" s="43"/>
      <c r="G187" s="44"/>
    </row>
    <row r="188" spans="1:7" x14ac:dyDescent="0.35">
      <c r="F188" s="43"/>
      <c r="G188" s="44"/>
    </row>
    <row r="189" spans="1:7" x14ac:dyDescent="0.35">
      <c r="A189" s="2" t="s">
        <v>142</v>
      </c>
      <c r="D189" s="77">
        <v>1460937.53</v>
      </c>
      <c r="F189" s="43"/>
      <c r="G189" s="44"/>
    </row>
    <row r="190" spans="1:7" x14ac:dyDescent="0.35">
      <c r="A190" s="2" t="s">
        <v>143</v>
      </c>
      <c r="B190" s="78"/>
      <c r="C190" s="78"/>
      <c r="D190" s="79">
        <v>60</v>
      </c>
      <c r="F190" s="43"/>
      <c r="G190" s="44"/>
    </row>
    <row r="191" spans="1:7" x14ac:dyDescent="0.35">
      <c r="F191" s="43"/>
      <c r="G191" s="44"/>
    </row>
    <row r="192" spans="1:7" x14ac:dyDescent="0.35">
      <c r="A192" s="2" t="s">
        <v>144</v>
      </c>
      <c r="F192" s="43"/>
      <c r="G192" s="44"/>
    </row>
    <row r="193" spans="1:7" x14ac:dyDescent="0.35">
      <c r="F193" s="43"/>
      <c r="G193" s="44"/>
    </row>
    <row r="194" spans="1:7" x14ac:dyDescent="0.35">
      <c r="A194" s="26"/>
      <c r="E194" s="80"/>
      <c r="F194" s="43"/>
      <c r="G194" s="44"/>
    </row>
    <row r="195" spans="1:7" x14ac:dyDescent="0.35">
      <c r="A195" s="26" t="s">
        <v>145</v>
      </c>
      <c r="E195" s="10"/>
      <c r="F195" s="43"/>
      <c r="G195" s="44"/>
    </row>
    <row r="196" spans="1:7" x14ac:dyDescent="0.35">
      <c r="A196" s="26" t="s">
        <v>146</v>
      </c>
      <c r="E196" s="10"/>
      <c r="F196" s="43"/>
      <c r="G196" s="44"/>
    </row>
    <row r="197" spans="1:7" x14ac:dyDescent="0.35">
      <c r="A197" s="26" t="s">
        <v>147</v>
      </c>
      <c r="E197" s="80"/>
      <c r="F197" s="43"/>
      <c r="G197" s="44"/>
    </row>
    <row r="198" spans="1:7" x14ac:dyDescent="0.35">
      <c r="A198" s="26" t="s">
        <v>148</v>
      </c>
      <c r="E198" s="80" t="s">
        <v>156</v>
      </c>
      <c r="F198" s="43"/>
      <c r="G198" s="44"/>
    </row>
    <row r="199" spans="1:7" x14ac:dyDescent="0.35">
      <c r="A199" s="26"/>
      <c r="E199" s="10"/>
      <c r="F199" s="43"/>
      <c r="G199" s="44"/>
    </row>
    <row r="200" spans="1:7" x14ac:dyDescent="0.35">
      <c r="A200" s="26" t="s">
        <v>149</v>
      </c>
      <c r="E200" s="10"/>
      <c r="F200" s="43"/>
      <c r="G200" s="44"/>
    </row>
    <row r="201" spans="1:7" x14ac:dyDescent="0.35">
      <c r="A201" s="26" t="s">
        <v>150</v>
      </c>
      <c r="E201" s="80" t="s">
        <v>156</v>
      </c>
      <c r="F201" s="43"/>
      <c r="G201" s="44"/>
    </row>
    <row r="202" spans="1:7" x14ac:dyDescent="0.35">
      <c r="A202" s="26"/>
      <c r="E202" s="10"/>
      <c r="F202" s="43"/>
      <c r="G202" s="44"/>
    </row>
    <row r="203" spans="1:7" x14ac:dyDescent="0.35">
      <c r="A203" s="26" t="s">
        <v>151</v>
      </c>
      <c r="E203" s="10"/>
      <c r="F203" s="43"/>
      <c r="G203" s="44"/>
    </row>
    <row r="204" spans="1:7" x14ac:dyDescent="0.35">
      <c r="A204" s="26" t="s">
        <v>152</v>
      </c>
      <c r="E204" s="80" t="s">
        <v>156</v>
      </c>
      <c r="F204" s="43"/>
      <c r="G204" s="44"/>
    </row>
    <row r="205" spans="1:7" x14ac:dyDescent="0.35">
      <c r="A205" s="26"/>
      <c r="E205" s="80"/>
      <c r="F205" s="43"/>
      <c r="G205" s="44"/>
    </row>
    <row r="206" spans="1:7" x14ac:dyDescent="0.35">
      <c r="A206" s="26" t="s">
        <v>153</v>
      </c>
      <c r="E206" s="10"/>
      <c r="G206" s="44"/>
    </row>
    <row r="207" spans="1:7" x14ac:dyDescent="0.35">
      <c r="A207" s="26" t="s">
        <v>154</v>
      </c>
      <c r="E207" s="80" t="s">
        <v>156</v>
      </c>
      <c r="G207" s="44"/>
    </row>
    <row r="212" spans="1:5" x14ac:dyDescent="0.35">
      <c r="B212" s="81"/>
      <c r="C212" s="81"/>
      <c r="D212" s="81"/>
      <c r="E212" s="81"/>
    </row>
    <row r="213" spans="1:5" x14ac:dyDescent="0.35">
      <c r="B213" s="81"/>
      <c r="C213" s="81"/>
      <c r="D213" s="81"/>
      <c r="E213" s="81"/>
    </row>
    <row r="214" spans="1:5" x14ac:dyDescent="0.35">
      <c r="B214" s="81"/>
      <c r="C214" s="81"/>
      <c r="D214" s="81"/>
      <c r="E214" s="81"/>
    </row>
    <row r="215" spans="1:5" x14ac:dyDescent="0.35">
      <c r="B215" s="81"/>
      <c r="C215" s="81"/>
      <c r="D215" s="81"/>
      <c r="E215" s="81"/>
    </row>
    <row r="216" spans="1:5" x14ac:dyDescent="0.35">
      <c r="A216" s="81"/>
      <c r="B216" s="81"/>
      <c r="C216" s="81"/>
      <c r="D216" s="81"/>
      <c r="E216" s="81"/>
    </row>
    <row r="217" spans="1:5" x14ac:dyDescent="0.35">
      <c r="A217" s="81"/>
      <c r="B217" s="81"/>
      <c r="C217" s="81"/>
      <c r="D217" s="81"/>
      <c r="E217" s="81"/>
    </row>
    <row r="218" spans="1:5" x14ac:dyDescent="0.35">
      <c r="A218" s="81"/>
      <c r="B218" s="81"/>
      <c r="C218" s="81"/>
      <c r="D218" s="81"/>
      <c r="E218" s="81"/>
    </row>
    <row r="219" spans="1:5" x14ac:dyDescent="0.35">
      <c r="A219" s="81"/>
      <c r="B219" s="81"/>
      <c r="C219" s="81"/>
      <c r="D219" s="81"/>
      <c r="E219" s="81"/>
    </row>
    <row r="220" spans="1:5" x14ac:dyDescent="0.35">
      <c r="A220" s="81"/>
      <c r="B220" s="81"/>
      <c r="C220" s="81"/>
      <c r="D220" s="81"/>
      <c r="E220" s="81"/>
    </row>
    <row r="222" spans="1:5" x14ac:dyDescent="0.35">
      <c r="A222" s="81"/>
      <c r="B222" s="81"/>
      <c r="C222" s="81"/>
      <c r="D222" s="81"/>
      <c r="E222" s="81"/>
    </row>
    <row r="223" spans="1:5" x14ac:dyDescent="0.35">
      <c r="A223" s="81"/>
      <c r="B223" s="81"/>
      <c r="C223" s="81"/>
      <c r="D223" s="81"/>
      <c r="E223" s="81"/>
    </row>
    <row r="224" spans="1:5" x14ac:dyDescent="0.35">
      <c r="A224" s="81"/>
      <c r="B224" s="81"/>
      <c r="C224" s="81"/>
      <c r="D224" s="81"/>
      <c r="E224" s="81"/>
    </row>
    <row r="225" spans="1:5" x14ac:dyDescent="0.35">
      <c r="A225" s="81"/>
      <c r="B225" s="81"/>
      <c r="C225" s="81"/>
      <c r="D225" s="81"/>
      <c r="E225" s="81"/>
    </row>
    <row r="226" spans="1:5" x14ac:dyDescent="0.35">
      <c r="A226" s="81"/>
      <c r="B226" s="81"/>
      <c r="C226" s="81"/>
      <c r="D226" s="81"/>
      <c r="E226" s="81"/>
    </row>
    <row r="227" spans="1:5" x14ac:dyDescent="0.35">
      <c r="A227" s="81"/>
      <c r="B227" s="81"/>
      <c r="C227" s="81"/>
      <c r="D227" s="81"/>
      <c r="E227" s="81"/>
    </row>
    <row r="228" spans="1:5" x14ac:dyDescent="0.35">
      <c r="A228" s="81"/>
      <c r="B228" s="81"/>
      <c r="C228" s="81"/>
      <c r="D228" s="81"/>
      <c r="E228" s="81"/>
    </row>
  </sheetData>
  <pageMargins left="0.7" right="0.7" top="0.75" bottom="0.75" header="0.3" footer="0.3"/>
  <pageSetup scale="49" fitToHeight="0" orientation="portrait" r:id="rId1"/>
  <headerFooter>
    <oddHeader xml:space="preserve">&amp;CNissan Auto Receivables 22-A
</oddHeader>
    <oddFooter>Page &amp;P of &amp;N</oddFooter>
  </headerFooter>
  <rowBreaks count="3" manualBreakCount="3">
    <brk id="54" max="16383" man="1"/>
    <brk id="108" max="16383" man="1"/>
    <brk id="169" max="16383" man="1"/>
  </rowBreaks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21B42A-C41D-43CE-95FB-5D2013B4CE53}">
  <sheetPr codeName="Sheet7">
    <pageSetUpPr fitToPage="1"/>
  </sheetPr>
  <dimension ref="A1:IV228"/>
  <sheetViews>
    <sheetView showRuler="0" zoomScale="80" zoomScaleNormal="80" zoomScaleSheetLayoutView="90" workbookViewId="0"/>
  </sheetViews>
  <sheetFormatPr defaultColWidth="9.1796875" defaultRowHeight="17.5" x14ac:dyDescent="0.35"/>
  <cols>
    <col min="1" max="1" width="43.453125" style="2" customWidth="1"/>
    <col min="2" max="2" width="23.81640625" style="2" customWidth="1"/>
    <col min="3" max="3" width="26.81640625" style="2" customWidth="1"/>
    <col min="4" max="4" width="24.7265625" style="2" customWidth="1"/>
    <col min="5" max="5" width="39.26953125" style="2" bestFit="1" customWidth="1"/>
    <col min="6" max="6" width="23.81640625" style="3" customWidth="1"/>
    <col min="7" max="7" width="34.54296875" style="4" customWidth="1"/>
    <col min="8" max="9" width="34.54296875" style="2" customWidth="1"/>
    <col min="10" max="10" width="9.1796875" style="2"/>
    <col min="11" max="11" width="9.54296875" style="2" bestFit="1" customWidth="1"/>
    <col min="12" max="16384" width="9.1796875" style="2"/>
  </cols>
  <sheetData>
    <row r="1" spans="1:13" ht="18" x14ac:dyDescent="0.35">
      <c r="A1" s="1" t="s">
        <v>0</v>
      </c>
    </row>
    <row r="2" spans="1:13" ht="15.75" customHeight="1" x14ac:dyDescent="0.45">
      <c r="C2" s="5"/>
    </row>
    <row r="3" spans="1:13" ht="15.75" customHeight="1" x14ac:dyDescent="0.45">
      <c r="A3" s="2" t="s">
        <v>1</v>
      </c>
      <c r="B3" s="6">
        <v>44957</v>
      </c>
      <c r="C3" s="7" t="s">
        <v>2</v>
      </c>
      <c r="D3" s="2">
        <v>30</v>
      </c>
      <c r="E3" s="2" t="s">
        <v>3</v>
      </c>
      <c r="F3" s="8">
        <v>44927</v>
      </c>
      <c r="G3" s="2"/>
    </row>
    <row r="4" spans="1:13" ht="15.75" customHeight="1" x14ac:dyDescent="0.45">
      <c r="A4" s="2" t="s">
        <v>4</v>
      </c>
      <c r="B4" s="6">
        <v>44972</v>
      </c>
      <c r="C4" s="7" t="s">
        <v>5</v>
      </c>
      <c r="D4" s="9">
        <v>29</v>
      </c>
      <c r="E4" s="2" t="s">
        <v>6</v>
      </c>
      <c r="F4" s="8">
        <v>44957</v>
      </c>
      <c r="G4" s="2"/>
    </row>
    <row r="5" spans="1:13" ht="17.25" customHeight="1" x14ac:dyDescent="0.45">
      <c r="C5" s="5"/>
      <c r="E5" s="2" t="s">
        <v>7</v>
      </c>
      <c r="F5" s="8">
        <v>44943</v>
      </c>
      <c r="G5" s="2"/>
    </row>
    <row r="6" spans="1:13" ht="15.75" customHeight="1" x14ac:dyDescent="0.45">
      <c r="C6" s="5"/>
      <c r="E6" s="2" t="s">
        <v>8</v>
      </c>
      <c r="F6" s="8">
        <v>44972</v>
      </c>
      <c r="G6" s="2"/>
    </row>
    <row r="7" spans="1:13" x14ac:dyDescent="0.35">
      <c r="A7" s="10"/>
      <c r="B7" s="11"/>
      <c r="C7" s="12"/>
      <c r="D7" s="10"/>
      <c r="E7" s="10"/>
      <c r="F7" s="13"/>
    </row>
    <row r="8" spans="1:13" x14ac:dyDescent="0.35">
      <c r="A8" s="10"/>
      <c r="B8" s="10"/>
      <c r="C8" s="12"/>
      <c r="D8" s="10"/>
      <c r="E8" s="10"/>
      <c r="F8" s="13"/>
    </row>
    <row r="9" spans="1:13" x14ac:dyDescent="0.35">
      <c r="B9" s="14" t="s">
        <v>9</v>
      </c>
      <c r="C9" s="14" t="s">
        <v>10</v>
      </c>
      <c r="D9" s="14" t="s">
        <v>11</v>
      </c>
      <c r="E9" s="14" t="s">
        <v>12</v>
      </c>
      <c r="F9" s="15" t="s">
        <v>13</v>
      </c>
    </row>
    <row r="10" spans="1:13" x14ac:dyDescent="0.35">
      <c r="A10" s="2" t="s">
        <v>14</v>
      </c>
      <c r="B10" s="16"/>
      <c r="C10" s="17">
        <v>1142065005.3199999</v>
      </c>
      <c r="D10" s="18">
        <v>787315957.17999995</v>
      </c>
      <c r="E10" s="19">
        <v>760043251.64999998</v>
      </c>
      <c r="F10" s="20">
        <v>0.72964152080415912</v>
      </c>
      <c r="G10" s="21"/>
      <c r="H10" s="22"/>
      <c r="I10" s="22"/>
      <c r="J10" s="22"/>
      <c r="K10" s="22"/>
      <c r="L10" s="22"/>
      <c r="M10" s="22"/>
    </row>
    <row r="11" spans="1:13" x14ac:dyDescent="0.35">
      <c r="A11" s="2" t="s">
        <v>15</v>
      </c>
      <c r="B11" s="16"/>
      <c r="C11" s="23">
        <v>100398337.54000001</v>
      </c>
      <c r="D11" s="18">
        <v>58141629.5</v>
      </c>
      <c r="E11" s="19">
        <v>55068629.479999997</v>
      </c>
      <c r="F11" s="20"/>
      <c r="G11" s="21"/>
      <c r="H11" s="22"/>
      <c r="I11" s="22"/>
      <c r="J11" s="22"/>
      <c r="K11" s="22"/>
      <c r="L11" s="22"/>
      <c r="M11" s="22"/>
    </row>
    <row r="12" spans="1:13" x14ac:dyDescent="0.35">
      <c r="A12" s="2" t="s">
        <v>16</v>
      </c>
      <c r="B12" s="16"/>
      <c r="C12" s="24">
        <v>1041666667.78</v>
      </c>
      <c r="D12" s="18">
        <v>729174327.67999995</v>
      </c>
      <c r="E12" s="19">
        <v>704974622.16999996</v>
      </c>
      <c r="F12" s="20"/>
      <c r="G12" s="21"/>
      <c r="H12" s="22"/>
      <c r="I12" s="22"/>
      <c r="J12" s="22"/>
      <c r="K12" s="22"/>
      <c r="L12" s="22"/>
      <c r="M12" s="22"/>
    </row>
    <row r="13" spans="1:13" x14ac:dyDescent="0.35">
      <c r="A13" s="2" t="s">
        <v>17</v>
      </c>
      <c r="B13" s="10"/>
      <c r="C13" s="24">
        <v>1041666667.78</v>
      </c>
      <c r="D13" s="18">
        <v>729174327.67999995</v>
      </c>
      <c r="E13" s="19">
        <v>704974622.16999996</v>
      </c>
      <c r="F13" s="20">
        <v>0.67677563655986217</v>
      </c>
      <c r="G13" s="21"/>
      <c r="H13" s="25"/>
      <c r="I13" s="22"/>
      <c r="J13" s="22"/>
      <c r="K13" s="22"/>
      <c r="L13" s="22"/>
      <c r="M13" s="22"/>
    </row>
    <row r="14" spans="1:13" x14ac:dyDescent="0.35">
      <c r="A14" s="26" t="s">
        <v>18</v>
      </c>
      <c r="B14" s="27">
        <v>4.9597E-3</v>
      </c>
      <c r="C14" s="23">
        <v>180000000</v>
      </c>
      <c r="D14" s="18">
        <v>0</v>
      </c>
      <c r="E14" s="19">
        <v>0</v>
      </c>
      <c r="F14" s="20">
        <v>0</v>
      </c>
      <c r="G14" s="21"/>
      <c r="H14" s="25"/>
      <c r="I14" s="22"/>
      <c r="J14" s="22"/>
      <c r="K14" s="22"/>
      <c r="L14" s="22"/>
      <c r="M14" s="22"/>
    </row>
    <row r="15" spans="1:13" x14ac:dyDescent="0.35">
      <c r="A15" s="26" t="s">
        <v>19</v>
      </c>
      <c r="B15" s="27">
        <v>1.32E-2</v>
      </c>
      <c r="C15" s="23">
        <v>365000000</v>
      </c>
      <c r="D15" s="18">
        <v>232507659.90000001</v>
      </c>
      <c r="E15" s="19">
        <v>208307954.39000002</v>
      </c>
      <c r="F15" s="20">
        <v>0.57070672435616443</v>
      </c>
      <c r="G15" s="21"/>
      <c r="I15" s="22"/>
      <c r="J15" s="22"/>
      <c r="K15" s="22"/>
      <c r="L15" s="22"/>
      <c r="M15" s="22"/>
    </row>
    <row r="16" spans="1:13" x14ac:dyDescent="0.35">
      <c r="A16" s="26" t="s">
        <v>20</v>
      </c>
      <c r="B16" s="27">
        <v>0</v>
      </c>
      <c r="C16" s="23">
        <v>0</v>
      </c>
      <c r="D16" s="18">
        <v>0</v>
      </c>
      <c r="E16" s="19">
        <v>0</v>
      </c>
      <c r="F16" s="20">
        <v>0</v>
      </c>
      <c r="G16" s="21"/>
      <c r="I16" s="22"/>
      <c r="J16" s="22"/>
      <c r="K16" s="22"/>
      <c r="L16" s="22"/>
      <c r="M16" s="22"/>
    </row>
    <row r="17" spans="1:13" x14ac:dyDescent="0.35">
      <c r="A17" s="26" t="s">
        <v>21</v>
      </c>
      <c r="B17" s="27">
        <v>1.8599999999999998E-2</v>
      </c>
      <c r="C17" s="23">
        <v>365000000</v>
      </c>
      <c r="D17" s="18">
        <v>365000000</v>
      </c>
      <c r="E17" s="19">
        <v>365000000</v>
      </c>
      <c r="F17" s="20">
        <v>1</v>
      </c>
      <c r="G17" s="21"/>
      <c r="I17" s="22"/>
      <c r="J17" s="22"/>
      <c r="K17" s="22"/>
      <c r="L17" s="22"/>
      <c r="M17" s="22"/>
    </row>
    <row r="18" spans="1:13" x14ac:dyDescent="0.35">
      <c r="A18" s="26" t="s">
        <v>22</v>
      </c>
      <c r="B18" s="27">
        <v>2.07E-2</v>
      </c>
      <c r="C18" s="23">
        <v>90000000</v>
      </c>
      <c r="D18" s="18">
        <v>90000000</v>
      </c>
      <c r="E18" s="19">
        <v>90000000</v>
      </c>
      <c r="F18" s="20">
        <v>1</v>
      </c>
      <c r="I18" s="22"/>
      <c r="J18" s="22"/>
      <c r="K18" s="22"/>
      <c r="L18" s="22"/>
      <c r="M18" s="22"/>
    </row>
    <row r="19" spans="1:13" x14ac:dyDescent="0.35">
      <c r="A19" s="26" t="s">
        <v>23</v>
      </c>
      <c r="B19" s="27">
        <v>0</v>
      </c>
      <c r="C19" s="17">
        <v>41666667.780000001</v>
      </c>
      <c r="D19" s="18">
        <v>41666667.780000001</v>
      </c>
      <c r="E19" s="19">
        <v>41666667.780000001</v>
      </c>
      <c r="F19" s="20">
        <v>1</v>
      </c>
      <c r="I19" s="22"/>
      <c r="J19" s="22"/>
      <c r="K19" s="22"/>
      <c r="L19" s="22"/>
      <c r="M19" s="22"/>
    </row>
    <row r="20" spans="1:13" x14ac:dyDescent="0.35">
      <c r="A20" s="26"/>
      <c r="B20" s="28"/>
      <c r="C20" s="29"/>
      <c r="D20" s="29"/>
      <c r="E20" s="29"/>
      <c r="F20" s="30"/>
    </row>
    <row r="21" spans="1:13" x14ac:dyDescent="0.35">
      <c r="A21" s="26"/>
      <c r="B21" s="28"/>
      <c r="C21" s="29"/>
      <c r="D21" s="29"/>
      <c r="E21" s="29"/>
      <c r="F21" s="31"/>
    </row>
    <row r="22" spans="1:13" ht="35" x14ac:dyDescent="0.35">
      <c r="A22" s="26"/>
      <c r="B22" s="32" t="s">
        <v>24</v>
      </c>
      <c r="C22" s="32" t="s">
        <v>25</v>
      </c>
      <c r="D22" s="33" t="s">
        <v>26</v>
      </c>
      <c r="E22" s="33" t="s">
        <v>27</v>
      </c>
      <c r="F22" s="31"/>
    </row>
    <row r="23" spans="1:13" x14ac:dyDescent="0.35">
      <c r="A23" s="26" t="s">
        <v>18</v>
      </c>
      <c r="B23" s="18">
        <v>0</v>
      </c>
      <c r="C23" s="18">
        <v>0</v>
      </c>
      <c r="D23" s="34">
        <v>0</v>
      </c>
      <c r="E23" s="35">
        <v>0</v>
      </c>
      <c r="F23" s="31"/>
    </row>
    <row r="24" spans="1:13" x14ac:dyDescent="0.35">
      <c r="A24" s="26" t="s">
        <v>19</v>
      </c>
      <c r="B24" s="18">
        <v>24199705.50999999</v>
      </c>
      <c r="C24" s="18">
        <v>255758.43</v>
      </c>
      <c r="D24" s="34">
        <v>66.30056304109587</v>
      </c>
      <c r="E24" s="35">
        <v>0.70070802739726024</v>
      </c>
      <c r="F24" s="31"/>
    </row>
    <row r="25" spans="1:13" x14ac:dyDescent="0.35">
      <c r="A25" s="26" t="s">
        <v>20</v>
      </c>
      <c r="B25" s="18">
        <v>0</v>
      </c>
      <c r="C25" s="18">
        <v>0</v>
      </c>
      <c r="D25" s="34">
        <v>0</v>
      </c>
      <c r="E25" s="35">
        <v>0</v>
      </c>
      <c r="F25" s="31"/>
    </row>
    <row r="26" spans="1:13" x14ac:dyDescent="0.35">
      <c r="A26" s="26" t="s">
        <v>21</v>
      </c>
      <c r="B26" s="18">
        <v>0</v>
      </c>
      <c r="C26" s="18">
        <v>565750</v>
      </c>
      <c r="D26" s="34">
        <v>0</v>
      </c>
      <c r="E26" s="35">
        <v>1.55</v>
      </c>
      <c r="F26" s="31"/>
    </row>
    <row r="27" spans="1:13" x14ac:dyDescent="0.35">
      <c r="A27" s="26" t="s">
        <v>22</v>
      </c>
      <c r="B27" s="18">
        <v>0</v>
      </c>
      <c r="C27" s="18">
        <v>155250</v>
      </c>
      <c r="D27" s="34">
        <v>0</v>
      </c>
      <c r="E27" s="35">
        <v>1.7250000000000001</v>
      </c>
      <c r="F27" s="31"/>
    </row>
    <row r="28" spans="1:13" x14ac:dyDescent="0.35">
      <c r="A28" s="26" t="s">
        <v>23</v>
      </c>
      <c r="B28" s="18">
        <v>0</v>
      </c>
      <c r="C28" s="18">
        <v>0</v>
      </c>
      <c r="D28" s="34">
        <v>0</v>
      </c>
      <c r="E28" s="35">
        <v>0</v>
      </c>
      <c r="F28" s="31"/>
    </row>
    <row r="29" spans="1:13" ht="18" thickBot="1" x14ac:dyDescent="0.4">
      <c r="A29" s="2" t="s">
        <v>28</v>
      </c>
      <c r="B29" s="36">
        <v>24199705.50999999</v>
      </c>
      <c r="C29" s="36">
        <v>976758.42999999993</v>
      </c>
      <c r="D29" s="37"/>
      <c r="E29" s="29"/>
      <c r="F29" s="31"/>
    </row>
    <row r="30" spans="1:13" x14ac:dyDescent="0.35">
      <c r="B30" s="25"/>
      <c r="C30" s="25"/>
      <c r="D30" s="38"/>
      <c r="E30" s="25"/>
      <c r="F30" s="39"/>
    </row>
    <row r="31" spans="1:13" x14ac:dyDescent="0.35">
      <c r="A31" s="26"/>
      <c r="B31" s="28"/>
      <c r="C31" s="25"/>
      <c r="D31" s="25"/>
      <c r="E31" s="25"/>
      <c r="F31" s="39"/>
    </row>
    <row r="32" spans="1:13" x14ac:dyDescent="0.35">
      <c r="A32" s="2" t="s">
        <v>29</v>
      </c>
      <c r="E32" s="40"/>
    </row>
    <row r="33" spans="1:7" x14ac:dyDescent="0.35">
      <c r="E33" s="40"/>
    </row>
    <row r="34" spans="1:7" x14ac:dyDescent="0.35">
      <c r="A34" s="26" t="s">
        <v>30</v>
      </c>
    </row>
    <row r="35" spans="1:7" x14ac:dyDescent="0.35">
      <c r="A35" s="41" t="s">
        <v>31</v>
      </c>
      <c r="E35" s="42">
        <v>921090.17</v>
      </c>
      <c r="F35" s="43"/>
      <c r="G35" s="44"/>
    </row>
    <row r="36" spans="1:7" x14ac:dyDescent="0.35">
      <c r="A36" s="41" t="s">
        <v>32</v>
      </c>
      <c r="E36" s="45">
        <v>0</v>
      </c>
      <c r="F36" s="43"/>
      <c r="G36" s="44"/>
    </row>
    <row r="37" spans="1:7" x14ac:dyDescent="0.35">
      <c r="A37" s="26" t="s">
        <v>33</v>
      </c>
      <c r="E37" s="42">
        <v>921090.17</v>
      </c>
      <c r="F37" s="43"/>
      <c r="G37" s="44"/>
    </row>
    <row r="38" spans="1:7" x14ac:dyDescent="0.35">
      <c r="E38" s="46"/>
      <c r="F38" s="43"/>
      <c r="G38" s="44"/>
    </row>
    <row r="39" spans="1:7" x14ac:dyDescent="0.35">
      <c r="A39" s="26" t="s">
        <v>34</v>
      </c>
      <c r="E39" s="46"/>
      <c r="F39" s="43"/>
      <c r="G39" s="44"/>
    </row>
    <row r="40" spans="1:7" x14ac:dyDescent="0.35">
      <c r="A40" s="41" t="s">
        <v>35</v>
      </c>
      <c r="E40" s="42">
        <v>27158277.41</v>
      </c>
      <c r="F40" s="43"/>
      <c r="G40" s="44"/>
    </row>
    <row r="41" spans="1:7" x14ac:dyDescent="0.35">
      <c r="A41" s="41" t="s">
        <v>36</v>
      </c>
      <c r="E41" s="45">
        <v>0</v>
      </c>
      <c r="F41" s="43"/>
      <c r="G41" s="44"/>
    </row>
    <row r="42" spans="1:7" x14ac:dyDescent="0.35">
      <c r="A42" s="26" t="s">
        <v>37</v>
      </c>
      <c r="E42" s="42">
        <v>27158277.41</v>
      </c>
      <c r="F42" s="43"/>
      <c r="G42" s="44"/>
    </row>
    <row r="43" spans="1:7" x14ac:dyDescent="0.35">
      <c r="A43" s="41"/>
      <c r="E43" s="47"/>
      <c r="F43" s="43"/>
      <c r="G43" s="44"/>
    </row>
    <row r="44" spans="1:7" x14ac:dyDescent="0.35">
      <c r="A44" s="26" t="s">
        <v>38</v>
      </c>
      <c r="E44" s="42">
        <v>169998.57</v>
      </c>
      <c r="F44" s="43"/>
      <c r="G44" s="44"/>
    </row>
    <row r="45" spans="1:7" x14ac:dyDescent="0.35">
      <c r="A45" s="26"/>
      <c r="E45" s="42"/>
      <c r="F45" s="43"/>
      <c r="G45" s="44"/>
    </row>
    <row r="46" spans="1:7" x14ac:dyDescent="0.35">
      <c r="A46" s="26"/>
      <c r="E46" s="48"/>
      <c r="F46" s="43"/>
      <c r="G46" s="44"/>
    </row>
    <row r="47" spans="1:7" ht="18" thickBot="1" x14ac:dyDescent="0.4">
      <c r="A47" s="2" t="s">
        <v>39</v>
      </c>
      <c r="E47" s="49">
        <v>28249366.150000002</v>
      </c>
      <c r="F47" s="43"/>
      <c r="G47" s="44"/>
    </row>
    <row r="48" spans="1:7" ht="18" thickTop="1" x14ac:dyDescent="0.35">
      <c r="E48" s="50"/>
      <c r="F48" s="43"/>
      <c r="G48" s="44"/>
    </row>
    <row r="49" spans="1:7" x14ac:dyDescent="0.35">
      <c r="A49" s="2" t="s">
        <v>40</v>
      </c>
      <c r="D49" s="51"/>
      <c r="E49" s="52"/>
      <c r="F49" s="43"/>
      <c r="G49" s="44"/>
    </row>
    <row r="50" spans="1:7" x14ac:dyDescent="0.35">
      <c r="D50" s="53" t="s">
        <v>41</v>
      </c>
      <c r="E50" s="53" t="s">
        <v>42</v>
      </c>
      <c r="F50" s="43"/>
      <c r="G50" s="44"/>
    </row>
    <row r="51" spans="1:7" x14ac:dyDescent="0.35">
      <c r="A51" s="26" t="s">
        <v>43</v>
      </c>
      <c r="D51" s="54">
        <v>41858</v>
      </c>
      <c r="E51" s="48">
        <v>729174327.67999995</v>
      </c>
      <c r="F51" s="43"/>
      <c r="G51" s="44"/>
    </row>
    <row r="52" spans="1:7" x14ac:dyDescent="0.35">
      <c r="A52" s="26" t="s">
        <v>44</v>
      </c>
      <c r="D52" s="10"/>
      <c r="E52" s="45">
        <v>24199705.50999999</v>
      </c>
      <c r="F52" s="43"/>
      <c r="G52" s="44"/>
    </row>
    <row r="53" spans="1:7" x14ac:dyDescent="0.35">
      <c r="A53" s="26"/>
      <c r="D53" s="55">
        <v>41296</v>
      </c>
      <c r="E53" s="56">
        <v>704974622.16999996</v>
      </c>
      <c r="F53" s="43"/>
      <c r="G53" s="44"/>
    </row>
    <row r="54" spans="1:7" x14ac:dyDescent="0.35">
      <c r="F54" s="43"/>
      <c r="G54" s="44"/>
    </row>
    <row r="55" spans="1:7" x14ac:dyDescent="0.35">
      <c r="A55" s="2" t="s">
        <v>45</v>
      </c>
      <c r="E55" s="51"/>
      <c r="F55" s="43"/>
      <c r="G55" s="44"/>
    </row>
    <row r="56" spans="1:7" x14ac:dyDescent="0.35">
      <c r="F56" s="43"/>
      <c r="G56" s="44"/>
    </row>
    <row r="57" spans="1:7" x14ac:dyDescent="0.35">
      <c r="A57" s="26" t="s">
        <v>39</v>
      </c>
      <c r="E57" s="57">
        <v>28249366.150000002</v>
      </c>
      <c r="F57" s="43"/>
      <c r="G57" s="44"/>
    </row>
    <row r="58" spans="1:7" x14ac:dyDescent="0.35">
      <c r="A58" s="26" t="s">
        <v>46</v>
      </c>
      <c r="E58" s="57">
        <v>0</v>
      </c>
      <c r="F58" s="43"/>
      <c r="G58" s="44"/>
    </row>
    <row r="59" spans="1:7" x14ac:dyDescent="0.35">
      <c r="A59" s="26" t="s">
        <v>47</v>
      </c>
      <c r="E59" s="12">
        <v>28249366.150000002</v>
      </c>
      <c r="F59" s="43"/>
      <c r="G59" s="44"/>
    </row>
    <row r="60" spans="1:7" x14ac:dyDescent="0.35">
      <c r="F60" s="43"/>
      <c r="G60" s="44"/>
    </row>
    <row r="61" spans="1:7" x14ac:dyDescent="0.35">
      <c r="A61" s="26" t="s">
        <v>48</v>
      </c>
      <c r="E61" s="25">
        <v>0</v>
      </c>
      <c r="F61" s="43"/>
      <c r="G61" s="44"/>
    </row>
    <row r="62" spans="1:7" x14ac:dyDescent="0.35">
      <c r="F62" s="43"/>
      <c r="G62" s="44"/>
    </row>
    <row r="63" spans="1:7" x14ac:dyDescent="0.35">
      <c r="A63" s="26" t="s">
        <v>49</v>
      </c>
      <c r="F63" s="43"/>
      <c r="G63" s="44"/>
    </row>
    <row r="64" spans="1:7" x14ac:dyDescent="0.35">
      <c r="A64" s="41" t="s">
        <v>50</v>
      </c>
      <c r="E64" s="57">
        <v>656096.63</v>
      </c>
      <c r="F64" s="43"/>
      <c r="G64" s="44"/>
    </row>
    <row r="65" spans="1:7" x14ac:dyDescent="0.35">
      <c r="A65" s="41" t="s">
        <v>51</v>
      </c>
      <c r="E65" s="57">
        <v>656096.63</v>
      </c>
      <c r="F65" s="43"/>
      <c r="G65" s="44"/>
    </row>
    <row r="66" spans="1:7" x14ac:dyDescent="0.35">
      <c r="A66" s="41" t="s">
        <v>52</v>
      </c>
      <c r="E66" s="12">
        <v>0</v>
      </c>
      <c r="F66" s="43"/>
      <c r="G66" s="44"/>
    </row>
    <row r="67" spans="1:7" x14ac:dyDescent="0.35">
      <c r="F67" s="43"/>
      <c r="G67" s="44"/>
    </row>
    <row r="68" spans="1:7" x14ac:dyDescent="0.35">
      <c r="A68" s="26" t="s">
        <v>53</v>
      </c>
      <c r="F68" s="43"/>
      <c r="G68" s="44"/>
    </row>
    <row r="69" spans="1:7" x14ac:dyDescent="0.35">
      <c r="A69" s="41" t="s">
        <v>54</v>
      </c>
      <c r="F69" s="43"/>
      <c r="G69" s="44"/>
    </row>
    <row r="70" spans="1:7" x14ac:dyDescent="0.35">
      <c r="A70" s="58" t="s">
        <v>55</v>
      </c>
      <c r="E70" s="57">
        <v>0</v>
      </c>
      <c r="F70" s="43"/>
      <c r="G70" s="44"/>
    </row>
    <row r="71" spans="1:7" x14ac:dyDescent="0.35">
      <c r="A71" s="58" t="s">
        <v>56</v>
      </c>
      <c r="E71" s="57">
        <v>0</v>
      </c>
      <c r="F71" s="43"/>
      <c r="G71" s="44"/>
    </row>
    <row r="72" spans="1:7" x14ac:dyDescent="0.35">
      <c r="A72" s="58" t="s">
        <v>57</v>
      </c>
      <c r="E72" s="57">
        <v>0</v>
      </c>
      <c r="F72" s="43"/>
      <c r="G72" s="44"/>
    </row>
    <row r="73" spans="1:7" x14ac:dyDescent="0.35">
      <c r="A73" s="58"/>
      <c r="E73" s="57"/>
      <c r="F73" s="43"/>
      <c r="G73" s="44"/>
    </row>
    <row r="74" spans="1:7" x14ac:dyDescent="0.35">
      <c r="A74" s="58" t="s">
        <v>58</v>
      </c>
      <c r="E74" s="57">
        <v>0</v>
      </c>
      <c r="F74" s="43"/>
      <c r="G74" s="44"/>
    </row>
    <row r="75" spans="1:7" x14ac:dyDescent="0.35">
      <c r="A75" s="58" t="s">
        <v>59</v>
      </c>
      <c r="E75" s="57">
        <v>0</v>
      </c>
      <c r="F75" s="43"/>
      <c r="G75" s="44"/>
    </row>
    <row r="76" spans="1:7" x14ac:dyDescent="0.35">
      <c r="F76" s="43"/>
      <c r="G76" s="44"/>
    </row>
    <row r="77" spans="1:7" x14ac:dyDescent="0.35">
      <c r="A77" s="41" t="s">
        <v>60</v>
      </c>
      <c r="F77" s="43"/>
      <c r="G77" s="44"/>
    </row>
    <row r="78" spans="1:7" x14ac:dyDescent="0.35">
      <c r="A78" s="58" t="s">
        <v>61</v>
      </c>
      <c r="E78" s="57">
        <v>0</v>
      </c>
      <c r="F78" s="43"/>
      <c r="G78" s="44"/>
    </row>
    <row r="79" spans="1:7" x14ac:dyDescent="0.35">
      <c r="A79" s="58" t="s">
        <v>62</v>
      </c>
      <c r="E79" s="57">
        <v>0</v>
      </c>
      <c r="F79" s="43"/>
      <c r="G79" s="44"/>
    </row>
    <row r="80" spans="1:7" x14ac:dyDescent="0.35">
      <c r="A80" s="58" t="s">
        <v>63</v>
      </c>
      <c r="E80" s="57">
        <v>255758.43</v>
      </c>
      <c r="F80" s="43"/>
      <c r="G80" s="44"/>
    </row>
    <row r="81" spans="1:7" x14ac:dyDescent="0.35">
      <c r="A81" s="58"/>
      <c r="E81" s="57"/>
      <c r="F81" s="43"/>
      <c r="G81" s="44"/>
    </row>
    <row r="82" spans="1:7" x14ac:dyDescent="0.35">
      <c r="A82" s="58" t="s">
        <v>64</v>
      </c>
      <c r="E82" s="57">
        <v>255758.43</v>
      </c>
      <c r="F82" s="43"/>
      <c r="G82" s="44"/>
    </row>
    <row r="83" spans="1:7" x14ac:dyDescent="0.35">
      <c r="A83" s="58" t="s">
        <v>65</v>
      </c>
      <c r="E83" s="57">
        <v>0</v>
      </c>
      <c r="F83" s="43"/>
      <c r="G83" s="44"/>
    </row>
    <row r="84" spans="1:7" x14ac:dyDescent="0.35">
      <c r="A84" s="58"/>
      <c r="F84" s="43"/>
      <c r="G84" s="44"/>
    </row>
    <row r="85" spans="1:7" x14ac:dyDescent="0.35">
      <c r="A85" s="41" t="s">
        <v>66</v>
      </c>
      <c r="F85" s="43"/>
      <c r="G85" s="44"/>
    </row>
    <row r="86" spans="1:7" x14ac:dyDescent="0.35">
      <c r="A86" s="58" t="s">
        <v>67</v>
      </c>
      <c r="E86" s="57">
        <v>0</v>
      </c>
      <c r="F86" s="43"/>
      <c r="G86" s="44"/>
    </row>
    <row r="87" spans="1:7" x14ac:dyDescent="0.35">
      <c r="A87" s="58" t="s">
        <v>68</v>
      </c>
      <c r="E87" s="57">
        <v>0</v>
      </c>
      <c r="F87" s="43"/>
      <c r="G87" s="44"/>
    </row>
    <row r="88" spans="1:7" x14ac:dyDescent="0.35">
      <c r="A88" s="58" t="s">
        <v>69</v>
      </c>
      <c r="E88" s="57">
        <v>0</v>
      </c>
      <c r="F88" s="43"/>
      <c r="G88" s="44"/>
    </row>
    <row r="89" spans="1:7" x14ac:dyDescent="0.35">
      <c r="A89" s="58"/>
      <c r="E89" s="57"/>
      <c r="F89" s="43"/>
      <c r="G89" s="44"/>
    </row>
    <row r="90" spans="1:7" x14ac:dyDescent="0.35">
      <c r="A90" s="58" t="s">
        <v>70</v>
      </c>
      <c r="E90" s="57">
        <v>0</v>
      </c>
      <c r="F90" s="43"/>
      <c r="G90" s="44"/>
    </row>
    <row r="91" spans="1:7" x14ac:dyDescent="0.35">
      <c r="A91" s="58" t="s">
        <v>71</v>
      </c>
      <c r="E91" s="57">
        <v>0</v>
      </c>
      <c r="F91" s="43"/>
      <c r="G91" s="44"/>
    </row>
    <row r="92" spans="1:7" x14ac:dyDescent="0.35">
      <c r="A92" s="58"/>
      <c r="F92" s="43"/>
      <c r="G92" s="44"/>
    </row>
    <row r="93" spans="1:7" x14ac:dyDescent="0.35">
      <c r="A93" s="41" t="s">
        <v>72</v>
      </c>
      <c r="F93" s="43"/>
      <c r="G93" s="44"/>
    </row>
    <row r="94" spans="1:7" x14ac:dyDescent="0.35">
      <c r="A94" s="58" t="s">
        <v>73</v>
      </c>
      <c r="E94" s="57">
        <v>0</v>
      </c>
      <c r="F94" s="43"/>
      <c r="G94" s="44"/>
    </row>
    <row r="95" spans="1:7" x14ac:dyDescent="0.35">
      <c r="A95" s="58" t="s">
        <v>74</v>
      </c>
      <c r="E95" s="57">
        <v>0</v>
      </c>
      <c r="F95" s="43"/>
      <c r="G95" s="44"/>
    </row>
    <row r="96" spans="1:7" x14ac:dyDescent="0.35">
      <c r="A96" s="58" t="s">
        <v>75</v>
      </c>
      <c r="E96" s="57">
        <v>565750</v>
      </c>
      <c r="F96" s="43"/>
      <c r="G96" s="44"/>
    </row>
    <row r="97" spans="1:7" x14ac:dyDescent="0.35">
      <c r="A97" s="58"/>
      <c r="E97" s="57"/>
      <c r="F97" s="43"/>
      <c r="G97" s="44"/>
    </row>
    <row r="98" spans="1:7" x14ac:dyDescent="0.35">
      <c r="A98" s="58" t="s">
        <v>76</v>
      </c>
      <c r="E98" s="57">
        <v>565750</v>
      </c>
      <c r="F98" s="43"/>
      <c r="G98" s="44"/>
    </row>
    <row r="99" spans="1:7" x14ac:dyDescent="0.35">
      <c r="A99" s="58" t="s">
        <v>77</v>
      </c>
      <c r="E99" s="57">
        <v>0</v>
      </c>
      <c r="F99" s="43"/>
      <c r="G99" s="44"/>
    </row>
    <row r="100" spans="1:7" x14ac:dyDescent="0.35">
      <c r="F100" s="43"/>
      <c r="G100" s="44"/>
    </row>
    <row r="101" spans="1:7" x14ac:dyDescent="0.35">
      <c r="A101" s="41" t="s">
        <v>78</v>
      </c>
      <c r="F101" s="43"/>
      <c r="G101" s="44"/>
    </row>
    <row r="102" spans="1:7" x14ac:dyDescent="0.35">
      <c r="A102" s="58" t="s">
        <v>79</v>
      </c>
      <c r="E102" s="57">
        <v>0</v>
      </c>
      <c r="F102" s="43"/>
      <c r="G102" s="44"/>
    </row>
    <row r="103" spans="1:7" x14ac:dyDescent="0.35">
      <c r="A103" s="58" t="s">
        <v>80</v>
      </c>
      <c r="E103" s="57">
        <v>0</v>
      </c>
      <c r="F103" s="43"/>
      <c r="G103" s="44"/>
    </row>
    <row r="104" spans="1:7" x14ac:dyDescent="0.35">
      <c r="A104" s="58" t="s">
        <v>81</v>
      </c>
      <c r="E104" s="57">
        <v>155250</v>
      </c>
      <c r="F104" s="43"/>
      <c r="G104" s="44"/>
    </row>
    <row r="105" spans="1:7" x14ac:dyDescent="0.35">
      <c r="A105" s="58"/>
      <c r="E105" s="57"/>
      <c r="F105" s="43"/>
      <c r="G105" s="44"/>
    </row>
    <row r="106" spans="1:7" x14ac:dyDescent="0.35">
      <c r="A106" s="58" t="s">
        <v>82</v>
      </c>
      <c r="E106" s="57">
        <v>155250</v>
      </c>
      <c r="F106" s="43"/>
      <c r="G106" s="44"/>
    </row>
    <row r="107" spans="1:7" x14ac:dyDescent="0.35">
      <c r="A107" s="58" t="s">
        <v>83</v>
      </c>
      <c r="E107" s="57">
        <v>0</v>
      </c>
      <c r="F107" s="43"/>
      <c r="G107" s="44"/>
    </row>
    <row r="108" spans="1:7" x14ac:dyDescent="0.35">
      <c r="A108" s="58"/>
      <c r="E108" s="25"/>
      <c r="F108" s="43"/>
      <c r="G108" s="44"/>
    </row>
    <row r="109" spans="1:7" x14ac:dyDescent="0.35">
      <c r="A109" s="41" t="s">
        <v>84</v>
      </c>
      <c r="F109" s="43"/>
      <c r="G109" s="44"/>
    </row>
    <row r="110" spans="1:7" x14ac:dyDescent="0.35">
      <c r="A110" s="58" t="s">
        <v>85</v>
      </c>
      <c r="E110" s="12">
        <v>976758.42999999993</v>
      </c>
      <c r="F110" s="43"/>
      <c r="G110" s="44"/>
    </row>
    <row r="111" spans="1:7" x14ac:dyDescent="0.35">
      <c r="A111" s="58" t="s">
        <v>86</v>
      </c>
      <c r="E111" s="12">
        <v>976758.42999999993</v>
      </c>
      <c r="F111" s="43"/>
      <c r="G111" s="44"/>
    </row>
    <row r="112" spans="1:7" x14ac:dyDescent="0.35">
      <c r="A112" s="58" t="s">
        <v>87</v>
      </c>
      <c r="E112" s="12">
        <v>0</v>
      </c>
      <c r="F112" s="43"/>
      <c r="G112" s="44"/>
    </row>
    <row r="113" spans="1:7" x14ac:dyDescent="0.35">
      <c r="A113" s="58" t="s">
        <v>88</v>
      </c>
      <c r="E113" s="12">
        <v>0</v>
      </c>
      <c r="F113" s="43"/>
      <c r="G113" s="44"/>
    </row>
    <row r="114" spans="1:7" x14ac:dyDescent="0.35">
      <c r="F114" s="43"/>
      <c r="G114" s="44"/>
    </row>
    <row r="115" spans="1:7" x14ac:dyDescent="0.35">
      <c r="A115" s="26" t="s">
        <v>89</v>
      </c>
      <c r="E115" s="22">
        <v>26616511.089016668</v>
      </c>
      <c r="F115" s="43"/>
      <c r="G115" s="44"/>
    </row>
    <row r="116" spans="1:7" x14ac:dyDescent="0.35">
      <c r="A116" s="41"/>
      <c r="F116" s="43"/>
      <c r="G116" s="44"/>
    </row>
    <row r="117" spans="1:7" x14ac:dyDescent="0.35">
      <c r="A117" s="26" t="s">
        <v>90</v>
      </c>
      <c r="E117" s="59">
        <v>24199705.50999999</v>
      </c>
      <c r="F117" s="43"/>
      <c r="G117" s="44"/>
    </row>
    <row r="118" spans="1:7" x14ac:dyDescent="0.35">
      <c r="A118" s="26"/>
      <c r="F118" s="43"/>
      <c r="G118" s="44"/>
    </row>
    <row r="119" spans="1:7" x14ac:dyDescent="0.35">
      <c r="A119" s="41" t="s">
        <v>91</v>
      </c>
      <c r="E119" s="57">
        <v>0</v>
      </c>
      <c r="F119" s="43"/>
      <c r="G119" s="44"/>
    </row>
    <row r="120" spans="1:7" x14ac:dyDescent="0.35">
      <c r="A120" s="41" t="s">
        <v>92</v>
      </c>
      <c r="E120" s="60">
        <v>24199705.50999999</v>
      </c>
      <c r="F120" s="43"/>
      <c r="G120" s="44"/>
    </row>
    <row r="121" spans="1:7" x14ac:dyDescent="0.35">
      <c r="A121" s="41" t="s">
        <v>93</v>
      </c>
      <c r="E121" s="12">
        <v>0</v>
      </c>
      <c r="F121" s="43"/>
      <c r="G121" s="44"/>
    </row>
    <row r="122" spans="1:7" x14ac:dyDescent="0.35">
      <c r="A122" s="41"/>
      <c r="E122" s="22"/>
      <c r="F122" s="43"/>
      <c r="G122" s="44"/>
    </row>
    <row r="123" spans="1:7" x14ac:dyDescent="0.35">
      <c r="A123" s="26" t="s">
        <v>94</v>
      </c>
      <c r="E123" s="12">
        <v>0</v>
      </c>
      <c r="F123" s="43"/>
      <c r="G123" s="44"/>
    </row>
    <row r="124" spans="1:7" x14ac:dyDescent="0.35">
      <c r="A124" s="26"/>
      <c r="E124" s="10"/>
      <c r="F124" s="43"/>
      <c r="G124" s="44"/>
    </row>
    <row r="125" spans="1:7" x14ac:dyDescent="0.35">
      <c r="A125" s="41" t="s">
        <v>95</v>
      </c>
      <c r="E125" s="57">
        <v>0</v>
      </c>
      <c r="F125" s="43"/>
      <c r="G125" s="44"/>
    </row>
    <row r="126" spans="1:7" x14ac:dyDescent="0.35">
      <c r="A126" s="41" t="s">
        <v>96</v>
      </c>
      <c r="E126" s="12">
        <v>0</v>
      </c>
      <c r="F126" s="43"/>
      <c r="G126" s="44"/>
    </row>
    <row r="127" spans="1:7" x14ac:dyDescent="0.35">
      <c r="A127" s="41" t="s">
        <v>97</v>
      </c>
      <c r="E127" s="12">
        <v>0</v>
      </c>
      <c r="F127" s="43"/>
      <c r="G127" s="44"/>
    </row>
    <row r="128" spans="1:7" x14ac:dyDescent="0.35">
      <c r="A128" s="41"/>
      <c r="E128" s="22"/>
      <c r="F128" s="43"/>
      <c r="G128" s="44"/>
    </row>
    <row r="129" spans="1:7" x14ac:dyDescent="0.35">
      <c r="A129" s="26" t="s">
        <v>98</v>
      </c>
      <c r="E129" s="12">
        <v>2416805.579016678</v>
      </c>
      <c r="F129" s="43"/>
      <c r="G129" s="44"/>
    </row>
    <row r="130" spans="1:7" x14ac:dyDescent="0.35">
      <c r="A130" s="41" t="s">
        <v>99</v>
      </c>
      <c r="E130" s="57">
        <v>0</v>
      </c>
      <c r="F130" s="43"/>
      <c r="G130" s="44"/>
    </row>
    <row r="131" spans="1:7" x14ac:dyDescent="0.35">
      <c r="A131" s="26" t="s">
        <v>100</v>
      </c>
      <c r="E131" s="12">
        <v>2416805.579016678</v>
      </c>
      <c r="F131" s="43"/>
      <c r="G131" s="44"/>
    </row>
    <row r="132" spans="1:7" x14ac:dyDescent="0.35">
      <c r="F132" s="43"/>
      <c r="G132" s="44"/>
    </row>
    <row r="133" spans="1:7" hidden="1" x14ac:dyDescent="0.35">
      <c r="A133" s="2" t="s">
        <v>101</v>
      </c>
      <c r="F133" s="43"/>
      <c r="G133" s="44"/>
    </row>
    <row r="134" spans="1:7" hidden="1" x14ac:dyDescent="0.35">
      <c r="F134" s="43"/>
      <c r="G134" s="44"/>
    </row>
    <row r="135" spans="1:7" hidden="1" x14ac:dyDescent="0.35">
      <c r="A135" s="26" t="s">
        <v>102</v>
      </c>
      <c r="E135" s="57">
        <v>0</v>
      </c>
      <c r="F135" s="43"/>
      <c r="G135" s="44"/>
    </row>
    <row r="136" spans="1:7" hidden="1" x14ac:dyDescent="0.35">
      <c r="A136" s="26" t="s">
        <v>103</v>
      </c>
      <c r="E136" s="61">
        <v>0</v>
      </c>
      <c r="F136" s="43"/>
      <c r="G136" s="44"/>
    </row>
    <row r="137" spans="1:7" hidden="1" x14ac:dyDescent="0.35">
      <c r="A137" s="26" t="s">
        <v>104</v>
      </c>
      <c r="E137" s="12">
        <v>0</v>
      </c>
      <c r="F137" s="43"/>
      <c r="G137" s="44"/>
    </row>
    <row r="138" spans="1:7" hidden="1" x14ac:dyDescent="0.35">
      <c r="A138" s="26"/>
      <c r="E138" s="22"/>
      <c r="F138" s="43"/>
      <c r="G138" s="44"/>
    </row>
    <row r="139" spans="1:7" hidden="1" x14ac:dyDescent="0.35">
      <c r="A139" s="26"/>
      <c r="E139" s="22"/>
      <c r="F139" s="43"/>
      <c r="G139" s="44"/>
    </row>
    <row r="140" spans="1:7" x14ac:dyDescent="0.35">
      <c r="F140" s="43"/>
      <c r="G140" s="44"/>
    </row>
    <row r="141" spans="1:7" x14ac:dyDescent="0.35">
      <c r="A141" s="2" t="s">
        <v>105</v>
      </c>
      <c r="F141" s="43"/>
      <c r="G141" s="44"/>
    </row>
    <row r="142" spans="1:7" x14ac:dyDescent="0.35">
      <c r="F142" s="43"/>
      <c r="G142" s="44"/>
    </row>
    <row r="143" spans="1:7" x14ac:dyDescent="0.35">
      <c r="A143" s="26" t="s">
        <v>106</v>
      </c>
      <c r="E143" s="12">
        <v>2604166.6712250002</v>
      </c>
      <c r="F143" s="43"/>
      <c r="G143" s="44"/>
    </row>
    <row r="144" spans="1:7" x14ac:dyDescent="0.35">
      <c r="A144" s="26" t="s">
        <v>107</v>
      </c>
      <c r="E144" s="12">
        <v>2604166.6712250002</v>
      </c>
      <c r="G144" s="44"/>
    </row>
    <row r="145" spans="1:256" x14ac:dyDescent="0.35">
      <c r="A145" s="26" t="s">
        <v>108</v>
      </c>
      <c r="E145" s="57">
        <v>2604166.6712250002</v>
      </c>
      <c r="F145" s="43"/>
      <c r="G145" s="44"/>
    </row>
    <row r="146" spans="1:256" x14ac:dyDescent="0.35">
      <c r="A146" s="62" t="s">
        <v>109</v>
      </c>
      <c r="B146" s="62"/>
      <c r="C146" s="62"/>
      <c r="D146" s="62"/>
      <c r="E146" s="57">
        <v>0</v>
      </c>
      <c r="G146" s="44"/>
      <c r="H146" s="62"/>
      <c r="I146" s="62"/>
      <c r="J146" s="62"/>
      <c r="K146" s="62"/>
      <c r="L146" s="62"/>
      <c r="M146" s="62"/>
      <c r="N146" s="62"/>
      <c r="O146" s="62"/>
      <c r="P146" s="62"/>
      <c r="Q146" s="62"/>
      <c r="R146" s="62"/>
      <c r="S146" s="62"/>
      <c r="T146" s="62"/>
      <c r="U146" s="62"/>
      <c r="V146" s="62"/>
      <c r="W146" s="62"/>
      <c r="X146" s="62"/>
      <c r="Y146" s="62"/>
      <c r="Z146" s="62"/>
      <c r="AA146" s="62"/>
      <c r="AB146" s="62"/>
      <c r="AC146" s="62"/>
      <c r="AD146" s="62"/>
      <c r="AE146" s="62"/>
      <c r="AF146" s="62"/>
      <c r="AG146" s="62"/>
      <c r="AH146" s="62"/>
      <c r="AI146" s="62"/>
      <c r="AJ146" s="62"/>
      <c r="AK146" s="62"/>
      <c r="AL146" s="62"/>
      <c r="AM146" s="62"/>
      <c r="AN146" s="62"/>
      <c r="AO146" s="62"/>
      <c r="AP146" s="62"/>
      <c r="AQ146" s="62"/>
      <c r="AR146" s="62"/>
      <c r="AS146" s="62"/>
      <c r="AT146" s="62"/>
      <c r="AU146" s="62"/>
      <c r="AV146" s="62"/>
      <c r="AW146" s="62"/>
      <c r="AX146" s="62"/>
      <c r="AY146" s="62"/>
      <c r="AZ146" s="62"/>
      <c r="BA146" s="62"/>
      <c r="BB146" s="62"/>
      <c r="BC146" s="62"/>
      <c r="BD146" s="62"/>
      <c r="BE146" s="62"/>
      <c r="BF146" s="62"/>
      <c r="BG146" s="62"/>
      <c r="BH146" s="62"/>
      <c r="BI146" s="62"/>
      <c r="BJ146" s="62"/>
      <c r="BK146" s="62"/>
      <c r="BL146" s="62"/>
      <c r="BM146" s="62"/>
      <c r="BN146" s="62"/>
      <c r="BO146" s="62"/>
      <c r="BP146" s="62"/>
      <c r="BQ146" s="62"/>
      <c r="BR146" s="62"/>
      <c r="BS146" s="62"/>
      <c r="BT146" s="62"/>
      <c r="BU146" s="62"/>
      <c r="BV146" s="62"/>
      <c r="BW146" s="62"/>
      <c r="BX146" s="62"/>
      <c r="BY146" s="62"/>
      <c r="BZ146" s="62"/>
      <c r="CA146" s="62"/>
      <c r="CB146" s="62"/>
      <c r="CC146" s="62"/>
      <c r="CD146" s="62"/>
      <c r="CE146" s="62"/>
      <c r="CF146" s="62"/>
      <c r="CG146" s="62"/>
      <c r="CH146" s="62"/>
      <c r="CI146" s="62"/>
      <c r="CJ146" s="62"/>
      <c r="CK146" s="62"/>
      <c r="CL146" s="62"/>
      <c r="CM146" s="62"/>
      <c r="CN146" s="62"/>
      <c r="CO146" s="62"/>
      <c r="CP146" s="62"/>
      <c r="CQ146" s="62"/>
      <c r="CR146" s="62"/>
      <c r="CS146" s="62"/>
      <c r="CT146" s="62"/>
      <c r="CU146" s="62"/>
      <c r="CV146" s="62"/>
      <c r="CW146" s="62"/>
      <c r="CX146" s="62"/>
      <c r="CY146" s="62"/>
      <c r="CZ146" s="62"/>
      <c r="DA146" s="62"/>
      <c r="DB146" s="62"/>
      <c r="DC146" s="62"/>
      <c r="DD146" s="62"/>
      <c r="DE146" s="62"/>
      <c r="DF146" s="62"/>
      <c r="DG146" s="62"/>
      <c r="DH146" s="62"/>
      <c r="DI146" s="62"/>
      <c r="DJ146" s="62"/>
      <c r="DK146" s="62"/>
      <c r="DL146" s="62"/>
      <c r="DM146" s="62"/>
      <c r="DN146" s="62"/>
      <c r="DO146" s="62"/>
      <c r="DP146" s="62"/>
      <c r="DQ146" s="62"/>
      <c r="DR146" s="62"/>
      <c r="DS146" s="62"/>
      <c r="DT146" s="62"/>
      <c r="DU146" s="62"/>
      <c r="DV146" s="62"/>
      <c r="DW146" s="62"/>
      <c r="DX146" s="62"/>
      <c r="DY146" s="62"/>
      <c r="DZ146" s="62"/>
      <c r="EA146" s="62"/>
      <c r="EB146" s="62"/>
      <c r="EC146" s="62"/>
      <c r="ED146" s="62"/>
      <c r="EE146" s="62"/>
      <c r="EF146" s="62"/>
      <c r="EG146" s="62"/>
      <c r="EH146" s="62"/>
      <c r="EI146" s="62"/>
      <c r="EJ146" s="62"/>
      <c r="EK146" s="62"/>
      <c r="EL146" s="62"/>
      <c r="EM146" s="62"/>
      <c r="EN146" s="62"/>
      <c r="EO146" s="62"/>
      <c r="EP146" s="62"/>
      <c r="EQ146" s="62"/>
      <c r="ER146" s="62"/>
      <c r="ES146" s="62"/>
      <c r="ET146" s="62"/>
      <c r="EU146" s="62"/>
      <c r="EV146" s="62"/>
      <c r="EW146" s="62"/>
      <c r="EX146" s="62"/>
      <c r="EY146" s="62"/>
      <c r="EZ146" s="62"/>
      <c r="FA146" s="62"/>
      <c r="FB146" s="62"/>
      <c r="FC146" s="62"/>
      <c r="FD146" s="62"/>
      <c r="FE146" s="62"/>
      <c r="FF146" s="62"/>
      <c r="FG146" s="62"/>
      <c r="FH146" s="62"/>
      <c r="FI146" s="62"/>
      <c r="FJ146" s="62"/>
      <c r="FK146" s="62"/>
      <c r="FL146" s="62"/>
      <c r="FM146" s="62"/>
      <c r="FN146" s="62"/>
      <c r="FO146" s="62"/>
      <c r="FP146" s="62"/>
      <c r="FQ146" s="62"/>
      <c r="FR146" s="62"/>
      <c r="FS146" s="62"/>
      <c r="FT146" s="62"/>
      <c r="FU146" s="62"/>
      <c r="FV146" s="62"/>
      <c r="FW146" s="62"/>
      <c r="FX146" s="62"/>
      <c r="FY146" s="62"/>
      <c r="FZ146" s="62"/>
      <c r="GA146" s="62"/>
      <c r="GB146" s="62"/>
      <c r="GC146" s="62"/>
      <c r="GD146" s="62"/>
      <c r="GE146" s="62"/>
      <c r="GF146" s="62"/>
      <c r="GG146" s="62"/>
      <c r="GH146" s="62"/>
      <c r="GI146" s="62"/>
      <c r="GJ146" s="62"/>
      <c r="GK146" s="62"/>
      <c r="GL146" s="62"/>
      <c r="GM146" s="62"/>
      <c r="GN146" s="62"/>
      <c r="GO146" s="62"/>
      <c r="GP146" s="62"/>
      <c r="GQ146" s="62"/>
      <c r="GR146" s="62"/>
      <c r="GS146" s="62"/>
      <c r="GT146" s="62"/>
      <c r="GU146" s="62"/>
      <c r="GV146" s="62"/>
      <c r="GW146" s="62"/>
      <c r="GX146" s="62"/>
      <c r="GY146" s="62"/>
      <c r="GZ146" s="62"/>
      <c r="HA146" s="62"/>
      <c r="HB146" s="62"/>
      <c r="HC146" s="62"/>
      <c r="HD146" s="62"/>
      <c r="HE146" s="62"/>
      <c r="HF146" s="62"/>
      <c r="HG146" s="62"/>
      <c r="HH146" s="62"/>
      <c r="HI146" s="62"/>
      <c r="HJ146" s="62"/>
      <c r="HK146" s="62"/>
      <c r="HL146" s="62"/>
      <c r="HM146" s="62"/>
      <c r="HN146" s="62"/>
      <c r="HO146" s="62"/>
      <c r="HP146" s="62"/>
      <c r="HQ146" s="62"/>
      <c r="HR146" s="62"/>
      <c r="HS146" s="62"/>
      <c r="HT146" s="62"/>
      <c r="HU146" s="62"/>
      <c r="HV146" s="62"/>
      <c r="HW146" s="62"/>
      <c r="HX146" s="62"/>
      <c r="HY146" s="62"/>
      <c r="HZ146" s="62"/>
      <c r="IA146" s="62"/>
      <c r="IB146" s="62"/>
      <c r="IC146" s="62"/>
      <c r="ID146" s="62"/>
      <c r="IE146" s="62"/>
      <c r="IF146" s="62"/>
      <c r="IG146" s="62"/>
      <c r="IH146" s="62"/>
      <c r="II146" s="62"/>
      <c r="IJ146" s="62"/>
      <c r="IK146" s="62"/>
      <c r="IL146" s="62"/>
      <c r="IM146" s="62"/>
      <c r="IN146" s="62"/>
      <c r="IO146" s="62"/>
      <c r="IP146" s="62"/>
      <c r="IQ146" s="62"/>
      <c r="IR146" s="62"/>
      <c r="IS146" s="62"/>
      <c r="IT146" s="62"/>
      <c r="IU146" s="62"/>
      <c r="IV146" s="62"/>
    </row>
    <row r="147" spans="1:256" x14ac:dyDescent="0.35">
      <c r="A147" s="26" t="s">
        <v>110</v>
      </c>
      <c r="E147" s="12">
        <v>2604166.6712250002</v>
      </c>
      <c r="F147" s="43"/>
      <c r="G147" s="44"/>
    </row>
    <row r="148" spans="1:256" x14ac:dyDescent="0.35">
      <c r="F148" s="43"/>
      <c r="G148" s="44"/>
    </row>
    <row r="149" spans="1:256" x14ac:dyDescent="0.35">
      <c r="A149" s="26" t="s">
        <v>111</v>
      </c>
      <c r="D149" s="63"/>
      <c r="E149" s="22">
        <v>2604166.6712250002</v>
      </c>
      <c r="F149" s="43"/>
      <c r="G149" s="44"/>
    </row>
    <row r="150" spans="1:256" x14ac:dyDescent="0.35">
      <c r="F150" s="43"/>
      <c r="G150" s="44"/>
    </row>
    <row r="151" spans="1:256" x14ac:dyDescent="0.35">
      <c r="A151" s="2" t="s">
        <v>112</v>
      </c>
      <c r="F151" s="43"/>
      <c r="G151" s="44"/>
    </row>
    <row r="152" spans="1:256" x14ac:dyDescent="0.35">
      <c r="F152" s="43"/>
      <c r="G152" s="44"/>
    </row>
    <row r="153" spans="1:256" x14ac:dyDescent="0.35">
      <c r="A153" s="26" t="s">
        <v>113</v>
      </c>
      <c r="E153" s="64">
        <v>1.36425695E-2</v>
      </c>
      <c r="F153" s="43"/>
      <c r="G153" s="44"/>
    </row>
    <row r="154" spans="1:256" x14ac:dyDescent="0.35">
      <c r="A154" s="26" t="s">
        <v>114</v>
      </c>
      <c r="E154" s="60">
        <v>44.597819000000001</v>
      </c>
      <c r="F154" s="43"/>
      <c r="G154" s="44"/>
    </row>
    <row r="155" spans="1:256" x14ac:dyDescent="0.35">
      <c r="F155" s="43"/>
      <c r="G155" s="44"/>
    </row>
    <row r="156" spans="1:256" x14ac:dyDescent="0.35">
      <c r="D156" s="53" t="s">
        <v>42</v>
      </c>
      <c r="E156" s="53" t="s">
        <v>41</v>
      </c>
      <c r="F156" s="43"/>
      <c r="G156" s="44"/>
    </row>
    <row r="157" spans="1:256" x14ac:dyDescent="0.35">
      <c r="A157" s="26" t="s">
        <v>115</v>
      </c>
      <c r="D157" s="12">
        <v>114428.12</v>
      </c>
      <c r="E157" s="2">
        <v>7</v>
      </c>
      <c r="F157" s="65"/>
      <c r="G157" s="44"/>
    </row>
    <row r="158" spans="1:256" x14ac:dyDescent="0.35">
      <c r="A158" s="26" t="s">
        <v>116</v>
      </c>
      <c r="D158" s="61">
        <v>169998.57</v>
      </c>
      <c r="F158" s="43"/>
      <c r="G158" s="44"/>
    </row>
    <row r="159" spans="1:256" x14ac:dyDescent="0.35">
      <c r="A159" s="2" t="s">
        <v>117</v>
      </c>
      <c r="D159" s="22">
        <v>-55570.450000000012</v>
      </c>
    </row>
    <row r="160" spans="1:256" x14ac:dyDescent="0.35">
      <c r="A160" s="26" t="s">
        <v>118</v>
      </c>
      <c r="D160" s="12">
        <v>787315957.17999995</v>
      </c>
      <c r="F160" s="65"/>
      <c r="G160" s="44"/>
    </row>
    <row r="161" spans="1:7" x14ac:dyDescent="0.35">
      <c r="F161" s="65"/>
      <c r="G161" s="44"/>
    </row>
    <row r="162" spans="1:7" x14ac:dyDescent="0.35">
      <c r="A162" s="26" t="s">
        <v>119</v>
      </c>
      <c r="D162" s="66">
        <v>1.028354E-4</v>
      </c>
      <c r="F162" s="65"/>
      <c r="G162" s="44"/>
    </row>
    <row r="163" spans="1:7" x14ac:dyDescent="0.35">
      <c r="A163" s="26" t="s">
        <v>120</v>
      </c>
      <c r="D163" s="66">
        <v>3.8308310000000003E-4</v>
      </c>
      <c r="F163" s="65"/>
      <c r="G163" s="44"/>
    </row>
    <row r="164" spans="1:7" x14ac:dyDescent="0.35">
      <c r="A164" s="26" t="s">
        <v>121</v>
      </c>
      <c r="D164" s="66">
        <v>1.5157440000000001E-3</v>
      </c>
      <c r="F164" s="65"/>
      <c r="G164" s="44"/>
    </row>
    <row r="165" spans="1:7" x14ac:dyDescent="0.35">
      <c r="A165" s="26" t="s">
        <v>122</v>
      </c>
      <c r="D165" s="66">
        <v>-8.4698575447206736E-4</v>
      </c>
      <c r="F165" s="43"/>
      <c r="G165" s="44"/>
    </row>
    <row r="166" spans="1:7" x14ac:dyDescent="0.35">
      <c r="A166" s="26" t="s">
        <v>123</v>
      </c>
      <c r="D166" s="64">
        <v>2.8866918638198317E-4</v>
      </c>
      <c r="F166" s="43"/>
      <c r="G166" s="44"/>
    </row>
    <row r="167" spans="1:7" x14ac:dyDescent="0.35">
      <c r="A167" s="26"/>
      <c r="F167" s="43"/>
      <c r="G167" s="44"/>
    </row>
    <row r="168" spans="1:7" x14ac:dyDescent="0.35">
      <c r="A168" s="26" t="s">
        <v>124</v>
      </c>
      <c r="D168" s="22">
        <v>800085.51</v>
      </c>
      <c r="F168" s="43"/>
      <c r="G168" s="44"/>
    </row>
    <row r="169" spans="1:7" x14ac:dyDescent="0.35">
      <c r="A169" s="26"/>
      <c r="F169" s="43"/>
      <c r="G169" s="44"/>
    </row>
    <row r="170" spans="1:7" ht="35" x14ac:dyDescent="0.35">
      <c r="A170" s="26" t="s">
        <v>125</v>
      </c>
      <c r="D170" s="53" t="s">
        <v>42</v>
      </c>
      <c r="E170" s="53" t="s">
        <v>41</v>
      </c>
      <c r="F170" s="67" t="s">
        <v>126</v>
      </c>
      <c r="G170" s="44"/>
    </row>
    <row r="171" spans="1:7" x14ac:dyDescent="0.35">
      <c r="A171" s="41" t="s">
        <v>127</v>
      </c>
      <c r="D171" s="57">
        <v>1517779.26</v>
      </c>
      <c r="E171" s="68">
        <v>70</v>
      </c>
      <c r="F171" s="66">
        <v>1.9969643263130208E-3</v>
      </c>
      <c r="G171" s="44"/>
    </row>
    <row r="172" spans="1:7" x14ac:dyDescent="0.35">
      <c r="A172" s="41" t="s">
        <v>128</v>
      </c>
      <c r="D172" s="57">
        <v>469116.11</v>
      </c>
      <c r="E172" s="68">
        <v>20</v>
      </c>
      <c r="F172" s="66">
        <v>6.1722291327708282E-4</v>
      </c>
      <c r="G172" s="44"/>
    </row>
    <row r="173" spans="1:7" x14ac:dyDescent="0.35">
      <c r="A173" s="41" t="s">
        <v>129</v>
      </c>
      <c r="D173" s="19">
        <v>53364.66</v>
      </c>
      <c r="E173" s="69">
        <v>4</v>
      </c>
      <c r="F173" s="66">
        <v>7.0212662087518191E-5</v>
      </c>
      <c r="G173" s="44"/>
    </row>
    <row r="174" spans="1:7" x14ac:dyDescent="0.35">
      <c r="A174" s="41" t="s">
        <v>130</v>
      </c>
      <c r="D174" s="70">
        <v>0</v>
      </c>
      <c r="E174" s="71">
        <v>0</v>
      </c>
      <c r="F174" s="72">
        <v>0</v>
      </c>
      <c r="G174" s="44"/>
    </row>
    <row r="175" spans="1:7" x14ac:dyDescent="0.35">
      <c r="A175" s="26" t="s">
        <v>131</v>
      </c>
      <c r="D175" s="73">
        <v>2040260.03</v>
      </c>
      <c r="E175" s="68">
        <v>94</v>
      </c>
      <c r="F175" s="74">
        <v>2.6843999016776215E-3</v>
      </c>
      <c r="G175" s="44"/>
    </row>
    <row r="176" spans="1:7" x14ac:dyDescent="0.35">
      <c r="A176" s="26"/>
      <c r="D176" s="57"/>
      <c r="E176" s="68"/>
      <c r="F176" s="43"/>
      <c r="G176" s="44"/>
    </row>
    <row r="177" spans="1:7" x14ac:dyDescent="0.35">
      <c r="A177" s="26" t="s">
        <v>132</v>
      </c>
      <c r="D177" s="66"/>
      <c r="E177" s="66"/>
      <c r="F177" s="65"/>
      <c r="G177" s="44"/>
    </row>
    <row r="178" spans="1:7" x14ac:dyDescent="0.35">
      <c r="A178" s="26" t="s">
        <v>133</v>
      </c>
      <c r="D178" s="66">
        <v>3.626093E-4</v>
      </c>
      <c r="E178" s="66">
        <v>3.4922700000000002E-4</v>
      </c>
      <c r="F178" s="65"/>
      <c r="G178" s="44"/>
    </row>
    <row r="179" spans="1:7" x14ac:dyDescent="0.35">
      <c r="A179" s="26" t="s">
        <v>134</v>
      </c>
      <c r="D179" s="66">
        <v>4.2411899999999998E-4</v>
      </c>
      <c r="E179" s="66">
        <v>4.4829290000000002E-4</v>
      </c>
      <c r="F179" s="65"/>
      <c r="G179" s="44"/>
    </row>
    <row r="180" spans="1:7" x14ac:dyDescent="0.35">
      <c r="A180" s="26" t="s">
        <v>135</v>
      </c>
      <c r="D180" s="66">
        <v>4.0622580000000002E-4</v>
      </c>
      <c r="E180" s="66">
        <v>3.5835439999999999E-4</v>
      </c>
      <c r="F180" s="65"/>
      <c r="G180" s="44"/>
    </row>
    <row r="181" spans="1:7" x14ac:dyDescent="0.35">
      <c r="A181" s="26" t="s">
        <v>136</v>
      </c>
      <c r="D181" s="66">
        <v>6.8743557536460104E-4</v>
      </c>
      <c r="E181" s="66">
        <v>5.8117008911274701E-4</v>
      </c>
      <c r="F181" s="43"/>
      <c r="G181" s="44"/>
    </row>
    <row r="182" spans="1:7" x14ac:dyDescent="0.35">
      <c r="A182" s="26" t="s">
        <v>137</v>
      </c>
      <c r="D182" s="66">
        <v>4.7009741884115029E-4</v>
      </c>
      <c r="E182" s="66">
        <v>4.3426109727818672E-4</v>
      </c>
      <c r="F182" s="43"/>
      <c r="G182" s="44"/>
    </row>
    <row r="183" spans="1:7" x14ac:dyDescent="0.35">
      <c r="F183" s="43"/>
      <c r="G183" s="44"/>
    </row>
    <row r="184" spans="1:7" x14ac:dyDescent="0.35">
      <c r="A184" s="2" t="s">
        <v>138</v>
      </c>
      <c r="D184" s="75">
        <v>522480.77</v>
      </c>
      <c r="F184" s="43"/>
      <c r="G184" s="44"/>
    </row>
    <row r="185" spans="1:7" x14ac:dyDescent="0.35">
      <c r="A185" s="2" t="s">
        <v>139</v>
      </c>
      <c r="D185" s="63">
        <v>6.8743557536460104E-4</v>
      </c>
      <c r="F185" s="43"/>
      <c r="G185" s="44"/>
    </row>
    <row r="186" spans="1:7" x14ac:dyDescent="0.35">
      <c r="A186" s="2" t="s">
        <v>140</v>
      </c>
      <c r="D186" s="66">
        <v>4.9000000000000002E-2</v>
      </c>
      <c r="F186" s="43"/>
      <c r="G186" s="44"/>
    </row>
    <row r="187" spans="1:7" x14ac:dyDescent="0.35">
      <c r="A187" s="2" t="s">
        <v>141</v>
      </c>
      <c r="D187" s="76" t="s">
        <v>155</v>
      </c>
      <c r="F187" s="43"/>
      <c r="G187" s="44"/>
    </row>
    <row r="188" spans="1:7" x14ac:dyDescent="0.35">
      <c r="F188" s="43"/>
      <c r="G188" s="44"/>
    </row>
    <row r="189" spans="1:7" x14ac:dyDescent="0.35">
      <c r="A189" s="2" t="s">
        <v>142</v>
      </c>
      <c r="D189" s="77">
        <v>1901440.23</v>
      </c>
      <c r="F189" s="43"/>
      <c r="G189" s="44"/>
    </row>
    <row r="190" spans="1:7" x14ac:dyDescent="0.35">
      <c r="A190" s="2" t="s">
        <v>143</v>
      </c>
      <c r="B190" s="78"/>
      <c r="C190" s="78"/>
      <c r="D190" s="79">
        <v>71</v>
      </c>
      <c r="F190" s="43"/>
      <c r="G190" s="44"/>
    </row>
    <row r="191" spans="1:7" x14ac:dyDescent="0.35">
      <c r="F191" s="43"/>
      <c r="G191" s="44"/>
    </row>
    <row r="192" spans="1:7" x14ac:dyDescent="0.35">
      <c r="A192" s="2" t="s">
        <v>144</v>
      </c>
      <c r="F192" s="43"/>
      <c r="G192" s="44"/>
    </row>
    <row r="193" spans="1:7" x14ac:dyDescent="0.35">
      <c r="F193" s="43"/>
      <c r="G193" s="44"/>
    </row>
    <row r="194" spans="1:7" x14ac:dyDescent="0.35">
      <c r="A194" s="26"/>
      <c r="E194" s="80"/>
      <c r="F194" s="43"/>
      <c r="G194" s="44"/>
    </row>
    <row r="195" spans="1:7" x14ac:dyDescent="0.35">
      <c r="A195" s="26" t="s">
        <v>145</v>
      </c>
      <c r="E195" s="10"/>
      <c r="F195" s="43"/>
      <c r="G195" s="44"/>
    </row>
    <row r="196" spans="1:7" x14ac:dyDescent="0.35">
      <c r="A196" s="26" t="s">
        <v>146</v>
      </c>
      <c r="E196" s="10"/>
      <c r="F196" s="43"/>
      <c r="G196" s="44"/>
    </row>
    <row r="197" spans="1:7" x14ac:dyDescent="0.35">
      <c r="A197" s="26" t="s">
        <v>147</v>
      </c>
      <c r="E197" s="80"/>
      <c r="F197" s="43"/>
      <c r="G197" s="44"/>
    </row>
    <row r="198" spans="1:7" x14ac:dyDescent="0.35">
      <c r="A198" s="26" t="s">
        <v>148</v>
      </c>
      <c r="E198" s="80" t="s">
        <v>156</v>
      </c>
      <c r="F198" s="43"/>
      <c r="G198" s="44"/>
    </row>
    <row r="199" spans="1:7" x14ac:dyDescent="0.35">
      <c r="A199" s="26"/>
      <c r="E199" s="10"/>
      <c r="F199" s="43"/>
      <c r="G199" s="44"/>
    </row>
    <row r="200" spans="1:7" x14ac:dyDescent="0.35">
      <c r="A200" s="26" t="s">
        <v>149</v>
      </c>
      <c r="E200" s="10"/>
      <c r="F200" s="43"/>
      <c r="G200" s="44"/>
    </row>
    <row r="201" spans="1:7" x14ac:dyDescent="0.35">
      <c r="A201" s="26" t="s">
        <v>150</v>
      </c>
      <c r="E201" s="80" t="s">
        <v>156</v>
      </c>
      <c r="F201" s="43"/>
      <c r="G201" s="44"/>
    </row>
    <row r="202" spans="1:7" x14ac:dyDescent="0.35">
      <c r="A202" s="26"/>
      <c r="E202" s="10"/>
      <c r="F202" s="43"/>
      <c r="G202" s="44"/>
    </row>
    <row r="203" spans="1:7" x14ac:dyDescent="0.35">
      <c r="A203" s="26" t="s">
        <v>151</v>
      </c>
      <c r="E203" s="10"/>
      <c r="F203" s="43"/>
      <c r="G203" s="44"/>
    </row>
    <row r="204" spans="1:7" x14ac:dyDescent="0.35">
      <c r="A204" s="26" t="s">
        <v>152</v>
      </c>
      <c r="E204" s="80" t="s">
        <v>156</v>
      </c>
      <c r="F204" s="43"/>
      <c r="G204" s="44"/>
    </row>
    <row r="205" spans="1:7" x14ac:dyDescent="0.35">
      <c r="A205" s="26"/>
      <c r="E205" s="80"/>
      <c r="F205" s="43"/>
      <c r="G205" s="44"/>
    </row>
    <row r="206" spans="1:7" x14ac:dyDescent="0.35">
      <c r="A206" s="26" t="s">
        <v>153</v>
      </c>
      <c r="E206" s="10"/>
      <c r="G206" s="44"/>
    </row>
    <row r="207" spans="1:7" x14ac:dyDescent="0.35">
      <c r="A207" s="26" t="s">
        <v>154</v>
      </c>
      <c r="E207" s="80" t="s">
        <v>156</v>
      </c>
      <c r="G207" s="44"/>
    </row>
    <row r="212" spans="1:5" x14ac:dyDescent="0.35">
      <c r="B212" s="81"/>
      <c r="C212" s="81"/>
      <c r="D212" s="81"/>
      <c r="E212" s="81"/>
    </row>
    <row r="213" spans="1:5" x14ac:dyDescent="0.35">
      <c r="B213" s="81"/>
      <c r="C213" s="81"/>
      <c r="D213" s="81"/>
      <c r="E213" s="81"/>
    </row>
    <row r="214" spans="1:5" x14ac:dyDescent="0.35">
      <c r="B214" s="81"/>
      <c r="C214" s="81"/>
      <c r="D214" s="81"/>
      <c r="E214" s="81"/>
    </row>
    <row r="215" spans="1:5" x14ac:dyDescent="0.35">
      <c r="B215" s="81"/>
      <c r="C215" s="81"/>
      <c r="D215" s="81"/>
      <c r="E215" s="81"/>
    </row>
    <row r="216" spans="1:5" x14ac:dyDescent="0.35">
      <c r="A216" s="81"/>
      <c r="B216" s="81"/>
      <c r="C216" s="81"/>
      <c r="D216" s="81"/>
      <c r="E216" s="81"/>
    </row>
    <row r="217" spans="1:5" x14ac:dyDescent="0.35">
      <c r="A217" s="81"/>
      <c r="B217" s="81"/>
      <c r="C217" s="81"/>
      <c r="D217" s="81"/>
      <c r="E217" s="81"/>
    </row>
    <row r="218" spans="1:5" x14ac:dyDescent="0.35">
      <c r="A218" s="81"/>
      <c r="B218" s="81"/>
      <c r="C218" s="81"/>
      <c r="D218" s="81"/>
      <c r="E218" s="81"/>
    </row>
    <row r="219" spans="1:5" x14ac:dyDescent="0.35">
      <c r="A219" s="81"/>
      <c r="B219" s="81"/>
      <c r="C219" s="81"/>
      <c r="D219" s="81"/>
      <c r="E219" s="81"/>
    </row>
    <row r="220" spans="1:5" x14ac:dyDescent="0.35">
      <c r="A220" s="81"/>
      <c r="B220" s="81"/>
      <c r="C220" s="81"/>
      <c r="D220" s="81"/>
      <c r="E220" s="81"/>
    </row>
    <row r="222" spans="1:5" x14ac:dyDescent="0.35">
      <c r="A222" s="81"/>
      <c r="B222" s="81"/>
      <c r="C222" s="81"/>
      <c r="D222" s="81"/>
      <c r="E222" s="81"/>
    </row>
    <row r="223" spans="1:5" x14ac:dyDescent="0.35">
      <c r="A223" s="81"/>
      <c r="B223" s="81"/>
      <c r="C223" s="81"/>
      <c r="D223" s="81"/>
      <c r="E223" s="81"/>
    </row>
    <row r="224" spans="1:5" x14ac:dyDescent="0.35">
      <c r="A224" s="81"/>
      <c r="B224" s="81"/>
      <c r="C224" s="81"/>
      <c r="D224" s="81"/>
      <c r="E224" s="81"/>
    </row>
    <row r="225" spans="1:5" x14ac:dyDescent="0.35">
      <c r="A225" s="81"/>
      <c r="B225" s="81"/>
      <c r="C225" s="81"/>
      <c r="D225" s="81"/>
      <c r="E225" s="81"/>
    </row>
    <row r="226" spans="1:5" x14ac:dyDescent="0.35">
      <c r="A226" s="81"/>
      <c r="B226" s="81"/>
      <c r="C226" s="81"/>
      <c r="D226" s="81"/>
      <c r="E226" s="81"/>
    </row>
    <row r="227" spans="1:5" x14ac:dyDescent="0.35">
      <c r="A227" s="81"/>
      <c r="B227" s="81"/>
      <c r="C227" s="81"/>
      <c r="D227" s="81"/>
      <c r="E227" s="81"/>
    </row>
    <row r="228" spans="1:5" x14ac:dyDescent="0.35">
      <c r="A228" s="81"/>
      <c r="B228" s="81"/>
      <c r="C228" s="81"/>
      <c r="D228" s="81"/>
      <c r="E228" s="81"/>
    </row>
  </sheetData>
  <pageMargins left="0.7" right="0.7" top="0.75" bottom="0.75" header="0.3" footer="0.3"/>
  <pageSetup scale="49" fitToHeight="0" orientation="portrait" r:id="rId1"/>
  <headerFooter>
    <oddHeader xml:space="preserve">&amp;CNissan Auto Receivables 22-A
</oddHeader>
    <oddFooter>Page &amp;P of &amp;N</oddFooter>
  </headerFooter>
  <rowBreaks count="3" manualBreakCount="3">
    <brk id="54" max="16383" man="1"/>
    <brk id="108" max="16383" man="1"/>
    <brk id="169" max="16383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353859-272A-470A-A2DF-7836674711E1}">
  <sheetPr codeName="Sheet9">
    <pageSetUpPr fitToPage="1"/>
  </sheetPr>
  <dimension ref="A1:IV228"/>
  <sheetViews>
    <sheetView showRuler="0" zoomScale="80" zoomScaleNormal="80" zoomScaleSheetLayoutView="90" workbookViewId="0">
      <selection activeCell="A18" sqref="A18"/>
    </sheetView>
  </sheetViews>
  <sheetFormatPr defaultColWidth="9.1796875" defaultRowHeight="17.5" x14ac:dyDescent="0.35"/>
  <cols>
    <col min="1" max="1" width="43.453125" style="2" customWidth="1"/>
    <col min="2" max="2" width="23.81640625" style="2" customWidth="1"/>
    <col min="3" max="3" width="26.81640625" style="2" customWidth="1"/>
    <col min="4" max="4" width="24.7265625" style="2" customWidth="1"/>
    <col min="5" max="5" width="39.26953125" style="2" bestFit="1" customWidth="1"/>
    <col min="6" max="6" width="23.81640625" style="3" customWidth="1"/>
    <col min="7" max="7" width="34.54296875" style="4" customWidth="1"/>
    <col min="8" max="9" width="34.54296875" style="2" customWidth="1"/>
    <col min="10" max="10" width="9.1796875" style="2"/>
    <col min="11" max="11" width="9.54296875" style="2" bestFit="1" customWidth="1"/>
    <col min="12" max="16384" width="9.1796875" style="2"/>
  </cols>
  <sheetData>
    <row r="1" spans="1:13" ht="18" x14ac:dyDescent="0.35">
      <c r="A1" s="1" t="s">
        <v>0</v>
      </c>
    </row>
    <row r="2" spans="1:13" ht="15.75" customHeight="1" x14ac:dyDescent="0.45">
      <c r="C2" s="5"/>
    </row>
    <row r="3" spans="1:13" ht="15.75" customHeight="1" x14ac:dyDescent="0.45">
      <c r="A3" s="2" t="s">
        <v>1</v>
      </c>
      <c r="B3" s="6">
        <v>45260</v>
      </c>
      <c r="C3" s="7" t="s">
        <v>2</v>
      </c>
      <c r="D3" s="2">
        <v>30</v>
      </c>
      <c r="E3" s="2" t="s">
        <v>3</v>
      </c>
      <c r="F3" s="8">
        <v>45231</v>
      </c>
      <c r="G3" s="2"/>
    </row>
    <row r="4" spans="1:13" ht="15.75" customHeight="1" x14ac:dyDescent="0.45">
      <c r="A4" s="2" t="s">
        <v>4</v>
      </c>
      <c r="B4" s="6">
        <v>45275</v>
      </c>
      <c r="C4" s="7" t="s">
        <v>5</v>
      </c>
      <c r="D4" s="9">
        <v>30</v>
      </c>
      <c r="E4" s="2" t="s">
        <v>6</v>
      </c>
      <c r="F4" s="8">
        <v>45260</v>
      </c>
      <c r="G4" s="2"/>
    </row>
    <row r="5" spans="1:13" ht="17.25" customHeight="1" x14ac:dyDescent="0.45">
      <c r="C5" s="5"/>
      <c r="E5" s="2" t="s">
        <v>7</v>
      </c>
      <c r="F5" s="8">
        <v>45245</v>
      </c>
      <c r="G5" s="2"/>
    </row>
    <row r="6" spans="1:13" ht="15.75" customHeight="1" x14ac:dyDescent="0.45">
      <c r="C6" s="5"/>
      <c r="E6" s="2" t="s">
        <v>8</v>
      </c>
      <c r="F6" s="8">
        <v>45275</v>
      </c>
      <c r="G6" s="2"/>
    </row>
    <row r="7" spans="1:13" x14ac:dyDescent="0.35">
      <c r="A7" s="10"/>
      <c r="B7" s="11"/>
      <c r="C7" s="12"/>
      <c r="D7" s="10"/>
      <c r="E7" s="10"/>
      <c r="F7" s="13"/>
    </row>
    <row r="8" spans="1:13" x14ac:dyDescent="0.35">
      <c r="A8" s="10"/>
      <c r="B8" s="10"/>
      <c r="C8" s="12"/>
      <c r="D8" s="10"/>
      <c r="E8" s="10"/>
      <c r="F8" s="13"/>
    </row>
    <row r="9" spans="1:13" x14ac:dyDescent="0.35">
      <c r="B9" s="14" t="s">
        <v>9</v>
      </c>
      <c r="C9" s="14" t="s">
        <v>10</v>
      </c>
      <c r="D9" s="14" t="s">
        <v>11</v>
      </c>
      <c r="E9" s="14" t="s">
        <v>12</v>
      </c>
      <c r="F9" s="15" t="s">
        <v>13</v>
      </c>
    </row>
    <row r="10" spans="1:13" x14ac:dyDescent="0.35">
      <c r="A10" s="2" t="s">
        <v>14</v>
      </c>
      <c r="B10" s="16"/>
      <c r="C10" s="17">
        <v>1142065005.3199999</v>
      </c>
      <c r="D10" s="18">
        <v>531711549.72000003</v>
      </c>
      <c r="E10" s="19">
        <v>509024754.45999998</v>
      </c>
      <c r="F10" s="20">
        <f>IF(C12&lt;=0,0,E10/C12)</f>
        <v>0.48866376375931614</v>
      </c>
      <c r="G10" s="21"/>
      <c r="H10" s="22"/>
      <c r="I10" s="22"/>
      <c r="J10" s="22"/>
      <c r="K10" s="22"/>
      <c r="L10" s="22"/>
      <c r="M10" s="22"/>
    </row>
    <row r="11" spans="1:13" x14ac:dyDescent="0.35">
      <c r="A11" s="2" t="s">
        <v>15</v>
      </c>
      <c r="B11" s="16"/>
      <c r="C11" s="23">
        <v>100398337.54000001</v>
      </c>
      <c r="D11" s="18">
        <v>32026105.59</v>
      </c>
      <c r="E11" s="19">
        <v>29970445.579999998</v>
      </c>
      <c r="F11" s="20"/>
      <c r="G11" s="21"/>
      <c r="H11" s="22"/>
      <c r="I11" s="22"/>
      <c r="J11" s="22"/>
      <c r="K11" s="22"/>
      <c r="L11" s="22"/>
      <c r="M11" s="22"/>
    </row>
    <row r="12" spans="1:13" x14ac:dyDescent="0.35">
      <c r="A12" s="2" t="s">
        <v>16</v>
      </c>
      <c r="B12" s="16"/>
      <c r="C12" s="24">
        <f>C10-C11</f>
        <v>1041666667.78</v>
      </c>
      <c r="D12" s="18">
        <v>499685444.13000005</v>
      </c>
      <c r="E12" s="19">
        <v>479054308.88</v>
      </c>
      <c r="F12" s="20"/>
      <c r="G12" s="21"/>
      <c r="H12" s="22"/>
      <c r="I12" s="22"/>
      <c r="J12" s="22"/>
      <c r="K12" s="22"/>
      <c r="L12" s="22"/>
      <c r="M12" s="22"/>
    </row>
    <row r="13" spans="1:13" x14ac:dyDescent="0.35">
      <c r="A13" s="2" t="s">
        <v>17</v>
      </c>
      <c r="B13" s="10"/>
      <c r="C13" s="24">
        <f>SUM(C14:C19)</f>
        <v>1041666667.78</v>
      </c>
      <c r="D13" s="18">
        <f>SUM(D14:D19)</f>
        <v>499685444.13000011</v>
      </c>
      <c r="E13" s="19">
        <f>SUM(E14:E19)</f>
        <v>479054308.88</v>
      </c>
      <c r="F13" s="20">
        <f>IF(C13&lt;=0,0,E13/C13)</f>
        <v>0.45989213603326728</v>
      </c>
      <c r="G13" s="21"/>
      <c r="H13" s="25"/>
      <c r="I13" s="22"/>
      <c r="J13" s="22"/>
      <c r="K13" s="22"/>
      <c r="L13" s="22"/>
      <c r="M13" s="22"/>
    </row>
    <row r="14" spans="1:13" x14ac:dyDescent="0.35">
      <c r="A14" s="26" t="s">
        <v>18</v>
      </c>
      <c r="B14" s="27">
        <v>4.9597E-3</v>
      </c>
      <c r="C14" s="23">
        <v>180000000</v>
      </c>
      <c r="D14" s="18">
        <v>0</v>
      </c>
      <c r="E14" s="19">
        <v>0</v>
      </c>
      <c r="F14" s="20">
        <f t="shared" ref="F14:F19" si="0">IF(C14&lt;=0,0,E14/C14)</f>
        <v>0</v>
      </c>
      <c r="G14" s="21"/>
      <c r="H14" s="25"/>
      <c r="I14" s="22"/>
      <c r="J14" s="22"/>
      <c r="K14" s="22"/>
      <c r="L14" s="22"/>
      <c r="M14" s="22"/>
    </row>
    <row r="15" spans="1:13" x14ac:dyDescent="0.35">
      <c r="A15" s="26" t="s">
        <v>19</v>
      </c>
      <c r="B15" s="27">
        <v>1.32E-2</v>
      </c>
      <c r="C15" s="23">
        <v>365000000</v>
      </c>
      <c r="D15" s="18">
        <v>3018776.3500001132</v>
      </c>
      <c r="E15" s="19">
        <v>0</v>
      </c>
      <c r="F15" s="20">
        <f t="shared" si="0"/>
        <v>0</v>
      </c>
      <c r="G15" s="21"/>
      <c r="I15" s="22"/>
      <c r="J15" s="22"/>
      <c r="K15" s="22"/>
      <c r="L15" s="22"/>
      <c r="M15" s="22"/>
    </row>
    <row r="16" spans="1:13" x14ac:dyDescent="0.35">
      <c r="A16" s="26" t="s">
        <v>20</v>
      </c>
      <c r="B16" s="27">
        <v>0</v>
      </c>
      <c r="C16" s="23">
        <v>0</v>
      </c>
      <c r="D16" s="18">
        <v>0</v>
      </c>
      <c r="E16" s="19">
        <v>0</v>
      </c>
      <c r="F16" s="20">
        <f>IF(C16&lt;=0,0,E16/C16)</f>
        <v>0</v>
      </c>
      <c r="G16" s="21"/>
      <c r="I16" s="22"/>
      <c r="J16" s="22"/>
      <c r="K16" s="22"/>
      <c r="L16" s="22"/>
      <c r="M16" s="22"/>
    </row>
    <row r="17" spans="1:13" x14ac:dyDescent="0.35">
      <c r="A17" s="26" t="s">
        <v>21</v>
      </c>
      <c r="B17" s="27">
        <v>1.8599999999999998E-2</v>
      </c>
      <c r="C17" s="23">
        <v>365000000</v>
      </c>
      <c r="D17" s="18">
        <v>365000000</v>
      </c>
      <c r="E17" s="19">
        <v>347387641.10000002</v>
      </c>
      <c r="F17" s="20">
        <f t="shared" si="0"/>
        <v>0.95174696191780828</v>
      </c>
      <c r="G17" s="21"/>
      <c r="I17" s="22"/>
      <c r="J17" s="22"/>
      <c r="K17" s="22"/>
      <c r="L17" s="22"/>
      <c r="M17" s="22"/>
    </row>
    <row r="18" spans="1:13" x14ac:dyDescent="0.35">
      <c r="A18" s="26" t="s">
        <v>22</v>
      </c>
      <c r="B18" s="27">
        <v>2.07E-2</v>
      </c>
      <c r="C18" s="23">
        <v>90000000</v>
      </c>
      <c r="D18" s="18">
        <v>90000000</v>
      </c>
      <c r="E18" s="19">
        <v>90000000</v>
      </c>
      <c r="F18" s="20">
        <f t="shared" si="0"/>
        <v>1</v>
      </c>
      <c r="I18" s="22"/>
      <c r="J18" s="22"/>
      <c r="K18" s="22"/>
      <c r="L18" s="22"/>
      <c r="M18" s="22"/>
    </row>
    <row r="19" spans="1:13" x14ac:dyDescent="0.35">
      <c r="A19" s="26" t="s">
        <v>23</v>
      </c>
      <c r="B19" s="27">
        <v>0</v>
      </c>
      <c r="C19" s="17">
        <v>41666667.780000001</v>
      </c>
      <c r="D19" s="18">
        <v>41666667.780000001</v>
      </c>
      <c r="E19" s="19">
        <v>41666667.780000001</v>
      </c>
      <c r="F19" s="20">
        <f t="shared" si="0"/>
        <v>1</v>
      </c>
      <c r="I19" s="22"/>
      <c r="J19" s="22"/>
      <c r="K19" s="22"/>
      <c r="L19" s="22"/>
      <c r="M19" s="22"/>
    </row>
    <row r="20" spans="1:13" x14ac:dyDescent="0.35">
      <c r="A20" s="26"/>
      <c r="B20" s="28"/>
      <c r="C20" s="29"/>
      <c r="D20" s="29"/>
      <c r="E20" s="29"/>
      <c r="F20" s="30"/>
    </row>
    <row r="21" spans="1:13" x14ac:dyDescent="0.35">
      <c r="A21" s="26"/>
      <c r="B21" s="28"/>
      <c r="C21" s="29"/>
      <c r="D21" s="29"/>
      <c r="E21" s="29"/>
      <c r="F21" s="31"/>
    </row>
    <row r="22" spans="1:13" ht="35" x14ac:dyDescent="0.35">
      <c r="A22" s="26"/>
      <c r="B22" s="32" t="s">
        <v>24</v>
      </c>
      <c r="C22" s="32" t="s">
        <v>25</v>
      </c>
      <c r="D22" s="33" t="s">
        <v>26</v>
      </c>
      <c r="E22" s="33" t="s">
        <v>27</v>
      </c>
      <c r="F22" s="31"/>
    </row>
    <row r="23" spans="1:13" x14ac:dyDescent="0.35">
      <c r="A23" s="26" t="s">
        <v>18</v>
      </c>
      <c r="B23" s="18">
        <v>0</v>
      </c>
      <c r="C23" s="18">
        <v>0</v>
      </c>
      <c r="D23" s="34">
        <f>IF(C14&lt;=0,0,B23/(C14/1000))</f>
        <v>0</v>
      </c>
      <c r="E23" s="35">
        <f>IF(C14&lt;=0,0,C23/(C14/1000))</f>
        <v>0</v>
      </c>
      <c r="F23" s="31"/>
    </row>
    <row r="24" spans="1:13" x14ac:dyDescent="0.35">
      <c r="A24" s="26" t="s">
        <v>19</v>
      </c>
      <c r="B24" s="18">
        <v>3018776.3500001132</v>
      </c>
      <c r="C24" s="18">
        <v>3320.65</v>
      </c>
      <c r="D24" s="34">
        <f t="shared" ref="D24:D28" si="1">IF(C15&lt;=0,0,B24/(C15/1000))</f>
        <v>8.2706201369866115</v>
      </c>
      <c r="E24" s="35">
        <f t="shared" ref="E24:E28" si="2">IF(C15&lt;=0,0,C24/(C15/1000))</f>
        <v>9.0976712328767126E-3</v>
      </c>
      <c r="F24" s="31"/>
    </row>
    <row r="25" spans="1:13" x14ac:dyDescent="0.35">
      <c r="A25" s="26" t="s">
        <v>20</v>
      </c>
      <c r="B25" s="18">
        <v>0</v>
      </c>
      <c r="C25" s="18">
        <v>0</v>
      </c>
      <c r="D25" s="34">
        <f t="shared" si="1"/>
        <v>0</v>
      </c>
      <c r="E25" s="35">
        <f>IF(C16&lt;=0,0,C25/(C16/1000))</f>
        <v>0</v>
      </c>
      <c r="F25" s="31"/>
    </row>
    <row r="26" spans="1:13" x14ac:dyDescent="0.35">
      <c r="A26" s="26" t="s">
        <v>21</v>
      </c>
      <c r="B26" s="18">
        <v>17612358.899999946</v>
      </c>
      <c r="C26" s="18">
        <v>565750</v>
      </c>
      <c r="D26" s="34">
        <f t="shared" si="1"/>
        <v>48.253038082191637</v>
      </c>
      <c r="E26" s="35">
        <f t="shared" si="2"/>
        <v>1.55</v>
      </c>
      <c r="F26" s="31"/>
    </row>
    <row r="27" spans="1:13" x14ac:dyDescent="0.35">
      <c r="A27" s="26" t="s">
        <v>22</v>
      </c>
      <c r="B27" s="18">
        <v>0</v>
      </c>
      <c r="C27" s="18">
        <v>155250</v>
      </c>
      <c r="D27" s="34">
        <f t="shared" si="1"/>
        <v>0</v>
      </c>
      <c r="E27" s="35">
        <f t="shared" si="2"/>
        <v>1.7250000000000001</v>
      </c>
      <c r="F27" s="31"/>
    </row>
    <row r="28" spans="1:13" x14ac:dyDescent="0.35">
      <c r="A28" s="26" t="s">
        <v>23</v>
      </c>
      <c r="B28" s="18">
        <v>0</v>
      </c>
      <c r="C28" s="18">
        <v>0</v>
      </c>
      <c r="D28" s="34">
        <f t="shared" si="1"/>
        <v>0</v>
      </c>
      <c r="E28" s="35">
        <f t="shared" si="2"/>
        <v>0</v>
      </c>
      <c r="F28" s="31"/>
    </row>
    <row r="29" spans="1:13" ht="18" thickBot="1" x14ac:dyDescent="0.4">
      <c r="A29" s="2" t="s">
        <v>28</v>
      </c>
      <c r="B29" s="36">
        <f>SUM(B23:B28)</f>
        <v>20631135.25000006</v>
      </c>
      <c r="C29" s="36">
        <f>SUM(C23:C28)</f>
        <v>724320.65</v>
      </c>
      <c r="D29" s="37"/>
      <c r="E29" s="29"/>
      <c r="F29" s="31"/>
    </row>
    <row r="30" spans="1:13" x14ac:dyDescent="0.35">
      <c r="B30" s="25"/>
      <c r="C30" s="25"/>
      <c r="D30" s="38"/>
      <c r="E30" s="25"/>
      <c r="F30" s="39"/>
    </row>
    <row r="31" spans="1:13" x14ac:dyDescent="0.35">
      <c r="A31" s="26"/>
      <c r="B31" s="28"/>
      <c r="C31" s="25"/>
      <c r="D31" s="25"/>
      <c r="E31" s="25"/>
      <c r="F31" s="39"/>
    </row>
    <row r="32" spans="1:13" x14ac:dyDescent="0.35">
      <c r="A32" s="2" t="s">
        <v>29</v>
      </c>
      <c r="E32" s="40"/>
    </row>
    <row r="33" spans="1:7" x14ac:dyDescent="0.35">
      <c r="E33" s="40"/>
    </row>
    <row r="34" spans="1:7" x14ac:dyDescent="0.35">
      <c r="A34" s="26" t="s">
        <v>30</v>
      </c>
    </row>
    <row r="35" spans="1:7" x14ac:dyDescent="0.35">
      <c r="A35" s="41" t="s">
        <v>31</v>
      </c>
      <c r="E35" s="42">
        <v>603810.46</v>
      </c>
      <c r="F35" s="43"/>
      <c r="G35" s="44"/>
    </row>
    <row r="36" spans="1:7" x14ac:dyDescent="0.35">
      <c r="A36" s="41" t="s">
        <v>32</v>
      </c>
      <c r="E36" s="45">
        <v>0</v>
      </c>
      <c r="F36" s="43"/>
      <c r="G36" s="44"/>
    </row>
    <row r="37" spans="1:7" x14ac:dyDescent="0.35">
      <c r="A37" s="26" t="s">
        <v>33</v>
      </c>
      <c r="E37" s="42">
        <f>SUM(E35:E36)</f>
        <v>603810.46</v>
      </c>
      <c r="F37" s="43"/>
      <c r="G37" s="44"/>
    </row>
    <row r="38" spans="1:7" x14ac:dyDescent="0.35">
      <c r="E38" s="46"/>
      <c r="F38" s="43"/>
      <c r="G38" s="44"/>
    </row>
    <row r="39" spans="1:7" x14ac:dyDescent="0.35">
      <c r="A39" s="26" t="s">
        <v>34</v>
      </c>
      <c r="E39" s="46"/>
      <c r="F39" s="43"/>
      <c r="G39" s="44"/>
    </row>
    <row r="40" spans="1:7" x14ac:dyDescent="0.35">
      <c r="A40" s="41" t="s">
        <v>35</v>
      </c>
      <c r="E40" s="42">
        <v>22447415.75</v>
      </c>
      <c r="F40" s="43"/>
      <c r="G40" s="44"/>
    </row>
    <row r="41" spans="1:7" x14ac:dyDescent="0.35">
      <c r="A41" s="41" t="s">
        <v>36</v>
      </c>
      <c r="E41" s="45">
        <v>0</v>
      </c>
      <c r="F41" s="43"/>
      <c r="G41" s="44"/>
    </row>
    <row r="42" spans="1:7" x14ac:dyDescent="0.35">
      <c r="A42" s="26" t="s">
        <v>37</v>
      </c>
      <c r="E42" s="42">
        <f>SUM(E40:E41)</f>
        <v>22447415.75</v>
      </c>
      <c r="F42" s="43"/>
      <c r="G42" s="44"/>
    </row>
    <row r="43" spans="1:7" x14ac:dyDescent="0.35">
      <c r="A43" s="41"/>
      <c r="E43" s="47"/>
      <c r="F43" s="43"/>
      <c r="G43" s="44"/>
    </row>
    <row r="44" spans="1:7" x14ac:dyDescent="0.35">
      <c r="A44" s="26" t="s">
        <v>38</v>
      </c>
      <c r="E44" s="42">
        <v>155212.03</v>
      </c>
      <c r="F44" s="43"/>
      <c r="G44" s="44"/>
    </row>
    <row r="45" spans="1:7" x14ac:dyDescent="0.35">
      <c r="A45" s="26"/>
      <c r="E45" s="42"/>
      <c r="F45" s="43"/>
      <c r="G45" s="44"/>
    </row>
    <row r="46" spans="1:7" x14ac:dyDescent="0.35">
      <c r="A46" s="26"/>
      <c r="E46" s="48"/>
      <c r="F46" s="43"/>
      <c r="G46" s="44"/>
    </row>
    <row r="47" spans="1:7" ht="18" thickBot="1" x14ac:dyDescent="0.4">
      <c r="A47" s="2" t="s">
        <v>39</v>
      </c>
      <c r="E47" s="49">
        <f>E37+E42+E44</f>
        <v>23206438.240000002</v>
      </c>
      <c r="F47" s="43"/>
      <c r="G47" s="44"/>
    </row>
    <row r="48" spans="1:7" ht="18" thickTop="1" x14ac:dyDescent="0.35">
      <c r="E48" s="50"/>
      <c r="F48" s="43"/>
      <c r="G48" s="44"/>
    </row>
    <row r="49" spans="1:7" x14ac:dyDescent="0.35">
      <c r="A49" s="2" t="s">
        <v>40</v>
      </c>
      <c r="D49" s="51"/>
      <c r="E49" s="52"/>
      <c r="F49" s="43"/>
      <c r="G49" s="44"/>
    </row>
    <row r="50" spans="1:7" x14ac:dyDescent="0.35">
      <c r="D50" s="53" t="s">
        <v>41</v>
      </c>
      <c r="E50" s="53" t="s">
        <v>42</v>
      </c>
      <c r="F50" s="43"/>
      <c r="G50" s="44"/>
    </row>
    <row r="51" spans="1:7" x14ac:dyDescent="0.35">
      <c r="A51" s="26" t="s">
        <v>43</v>
      </c>
      <c r="D51" s="54">
        <v>36021</v>
      </c>
      <c r="E51" s="48">
        <v>499685444.13000005</v>
      </c>
      <c r="F51" s="43"/>
      <c r="G51" s="44"/>
    </row>
    <row r="52" spans="1:7" x14ac:dyDescent="0.35">
      <c r="A52" s="26" t="s">
        <v>44</v>
      </c>
      <c r="D52" s="10"/>
      <c r="E52" s="45">
        <f>D12-E12</f>
        <v>20631135.25000006</v>
      </c>
      <c r="F52" s="43"/>
      <c r="G52" s="44"/>
    </row>
    <row r="53" spans="1:7" x14ac:dyDescent="0.35">
      <c r="A53" s="26"/>
      <c r="D53" s="55">
        <v>35398</v>
      </c>
      <c r="E53" s="56">
        <f>E51-E52</f>
        <v>479054308.88</v>
      </c>
      <c r="F53" s="43"/>
      <c r="G53" s="44"/>
    </row>
    <row r="54" spans="1:7" x14ac:dyDescent="0.35">
      <c r="F54" s="43"/>
      <c r="G54" s="44"/>
    </row>
    <row r="55" spans="1:7" x14ac:dyDescent="0.35">
      <c r="A55" s="2" t="s">
        <v>45</v>
      </c>
      <c r="E55" s="51"/>
      <c r="F55" s="43"/>
      <c r="G55" s="44"/>
    </row>
    <row r="56" spans="1:7" x14ac:dyDescent="0.35">
      <c r="F56" s="43"/>
      <c r="G56" s="44"/>
    </row>
    <row r="57" spans="1:7" x14ac:dyDescent="0.35">
      <c r="A57" s="26" t="s">
        <v>39</v>
      </c>
      <c r="E57" s="57">
        <f>E47</f>
        <v>23206438.240000002</v>
      </c>
      <c r="F57" s="43"/>
      <c r="G57" s="44"/>
    </row>
    <row r="58" spans="1:7" x14ac:dyDescent="0.35">
      <c r="A58" s="26" t="s">
        <v>46</v>
      </c>
      <c r="E58" s="57">
        <v>0</v>
      </c>
      <c r="F58" s="43"/>
      <c r="G58" s="44"/>
    </row>
    <row r="59" spans="1:7" x14ac:dyDescent="0.35">
      <c r="A59" s="26" t="s">
        <v>47</v>
      </c>
      <c r="E59" s="12">
        <f>SUM(E57:E58)</f>
        <v>23206438.240000002</v>
      </c>
      <c r="F59" s="43"/>
      <c r="G59" s="44"/>
    </row>
    <row r="60" spans="1:7" x14ac:dyDescent="0.35">
      <c r="F60" s="43"/>
      <c r="G60" s="44"/>
    </row>
    <row r="61" spans="1:7" x14ac:dyDescent="0.35">
      <c r="A61" s="26" t="s">
        <v>48</v>
      </c>
      <c r="E61" s="25">
        <v>0</v>
      </c>
      <c r="F61" s="43"/>
      <c r="G61" s="44"/>
    </row>
    <row r="62" spans="1:7" x14ac:dyDescent="0.35">
      <c r="F62" s="43"/>
      <c r="G62" s="44"/>
    </row>
    <row r="63" spans="1:7" x14ac:dyDescent="0.35">
      <c r="A63" s="26" t="s">
        <v>49</v>
      </c>
      <c r="F63" s="43"/>
      <c r="G63" s="44"/>
    </row>
    <row r="64" spans="1:7" x14ac:dyDescent="0.35">
      <c r="A64" s="41" t="s">
        <v>50</v>
      </c>
      <c r="E64" s="57">
        <v>443092.96</v>
      </c>
      <c r="F64" s="43"/>
      <c r="G64" s="44"/>
    </row>
    <row r="65" spans="1:7" x14ac:dyDescent="0.35">
      <c r="A65" s="41" t="s">
        <v>51</v>
      </c>
      <c r="E65" s="57">
        <v>443092.96</v>
      </c>
      <c r="F65" s="43"/>
      <c r="G65" s="44"/>
    </row>
    <row r="66" spans="1:7" x14ac:dyDescent="0.35">
      <c r="A66" s="41" t="s">
        <v>52</v>
      </c>
      <c r="E66" s="12">
        <v>0</v>
      </c>
      <c r="F66" s="43"/>
      <c r="G66" s="44"/>
    </row>
    <row r="67" spans="1:7" x14ac:dyDescent="0.35">
      <c r="F67" s="43"/>
      <c r="G67" s="44"/>
    </row>
    <row r="68" spans="1:7" x14ac:dyDescent="0.35">
      <c r="A68" s="26" t="s">
        <v>53</v>
      </c>
      <c r="F68" s="43"/>
      <c r="G68" s="44"/>
    </row>
    <row r="69" spans="1:7" x14ac:dyDescent="0.35">
      <c r="A69" s="41" t="s">
        <v>54</v>
      </c>
      <c r="F69" s="43"/>
      <c r="G69" s="44"/>
    </row>
    <row r="70" spans="1:7" x14ac:dyDescent="0.35">
      <c r="A70" s="58" t="s">
        <v>55</v>
      </c>
      <c r="E70" s="57">
        <v>0</v>
      </c>
      <c r="F70" s="43"/>
      <c r="G70" s="44"/>
    </row>
    <row r="71" spans="1:7" x14ac:dyDescent="0.35">
      <c r="A71" s="58" t="s">
        <v>56</v>
      </c>
      <c r="E71" s="57">
        <v>0</v>
      </c>
      <c r="F71" s="43"/>
      <c r="G71" s="44"/>
    </row>
    <row r="72" spans="1:7" x14ac:dyDescent="0.35">
      <c r="A72" s="58" t="s">
        <v>57</v>
      </c>
      <c r="E72" s="57">
        <v>0</v>
      </c>
      <c r="F72" s="43"/>
      <c r="G72" s="44"/>
    </row>
    <row r="73" spans="1:7" x14ac:dyDescent="0.35">
      <c r="A73" s="58"/>
      <c r="E73" s="57"/>
      <c r="F73" s="43"/>
      <c r="G73" s="44"/>
    </row>
    <row r="74" spans="1:7" x14ac:dyDescent="0.35">
      <c r="A74" s="58" t="s">
        <v>58</v>
      </c>
      <c r="E74" s="57">
        <v>0</v>
      </c>
      <c r="F74" s="43"/>
      <c r="G74" s="44"/>
    </row>
    <row r="75" spans="1:7" x14ac:dyDescent="0.35">
      <c r="A75" s="58" t="s">
        <v>59</v>
      </c>
      <c r="E75" s="57">
        <v>0</v>
      </c>
      <c r="F75" s="43"/>
      <c r="G75" s="44"/>
    </row>
    <row r="76" spans="1:7" x14ac:dyDescent="0.35">
      <c r="F76" s="43"/>
      <c r="G76" s="44"/>
    </row>
    <row r="77" spans="1:7" x14ac:dyDescent="0.35">
      <c r="A77" s="41" t="s">
        <v>60</v>
      </c>
      <c r="F77" s="43"/>
      <c r="G77" s="44"/>
    </row>
    <row r="78" spans="1:7" x14ac:dyDescent="0.35">
      <c r="A78" s="58" t="s">
        <v>61</v>
      </c>
      <c r="E78" s="57">
        <v>0</v>
      </c>
      <c r="F78" s="43"/>
      <c r="G78" s="44"/>
    </row>
    <row r="79" spans="1:7" x14ac:dyDescent="0.35">
      <c r="A79" s="58" t="s">
        <v>62</v>
      </c>
      <c r="E79" s="57">
        <v>0</v>
      </c>
      <c r="F79" s="43"/>
      <c r="G79" s="44"/>
    </row>
    <row r="80" spans="1:7" x14ac:dyDescent="0.35">
      <c r="A80" s="58" t="s">
        <v>63</v>
      </c>
      <c r="E80" s="57">
        <v>3320.65</v>
      </c>
      <c r="F80" s="43"/>
      <c r="G80" s="44"/>
    </row>
    <row r="81" spans="1:7" x14ac:dyDescent="0.35">
      <c r="A81" s="58"/>
      <c r="E81" s="57"/>
      <c r="F81" s="43"/>
      <c r="G81" s="44"/>
    </row>
    <row r="82" spans="1:7" x14ac:dyDescent="0.35">
      <c r="A82" s="58" t="s">
        <v>64</v>
      </c>
      <c r="E82" s="57">
        <v>3320.65</v>
      </c>
      <c r="F82" s="43"/>
      <c r="G82" s="44"/>
    </row>
    <row r="83" spans="1:7" x14ac:dyDescent="0.35">
      <c r="A83" s="58" t="s">
        <v>65</v>
      </c>
      <c r="E83" s="57">
        <v>0</v>
      </c>
      <c r="F83" s="43"/>
      <c r="G83" s="44"/>
    </row>
    <row r="84" spans="1:7" x14ac:dyDescent="0.35">
      <c r="A84" s="58"/>
      <c r="F84" s="43"/>
      <c r="G84" s="44"/>
    </row>
    <row r="85" spans="1:7" x14ac:dyDescent="0.35">
      <c r="A85" s="41" t="s">
        <v>66</v>
      </c>
      <c r="F85" s="43"/>
      <c r="G85" s="44"/>
    </row>
    <row r="86" spans="1:7" x14ac:dyDescent="0.35">
      <c r="A86" s="58" t="s">
        <v>67</v>
      </c>
      <c r="E86" s="57">
        <v>0</v>
      </c>
      <c r="F86" s="43"/>
      <c r="G86" s="44"/>
    </row>
    <row r="87" spans="1:7" x14ac:dyDescent="0.35">
      <c r="A87" s="58" t="s">
        <v>68</v>
      </c>
      <c r="E87" s="57">
        <v>0</v>
      </c>
      <c r="F87" s="43"/>
      <c r="G87" s="44"/>
    </row>
    <row r="88" spans="1:7" x14ac:dyDescent="0.35">
      <c r="A88" s="58" t="s">
        <v>69</v>
      </c>
      <c r="E88" s="57">
        <v>0</v>
      </c>
      <c r="F88" s="43"/>
      <c r="G88" s="44"/>
    </row>
    <row r="89" spans="1:7" x14ac:dyDescent="0.35">
      <c r="A89" s="58"/>
      <c r="E89" s="57"/>
      <c r="F89" s="43"/>
      <c r="G89" s="44"/>
    </row>
    <row r="90" spans="1:7" x14ac:dyDescent="0.35">
      <c r="A90" s="58" t="s">
        <v>70</v>
      </c>
      <c r="E90" s="57">
        <v>0</v>
      </c>
      <c r="F90" s="43"/>
      <c r="G90" s="44"/>
    </row>
    <row r="91" spans="1:7" x14ac:dyDescent="0.35">
      <c r="A91" s="58" t="s">
        <v>71</v>
      </c>
      <c r="E91" s="57">
        <v>0</v>
      </c>
      <c r="F91" s="43"/>
      <c r="G91" s="44"/>
    </row>
    <row r="92" spans="1:7" x14ac:dyDescent="0.35">
      <c r="A92" s="58"/>
      <c r="F92" s="43"/>
      <c r="G92" s="44"/>
    </row>
    <row r="93" spans="1:7" x14ac:dyDescent="0.35">
      <c r="A93" s="41" t="s">
        <v>72</v>
      </c>
      <c r="F93" s="43"/>
      <c r="G93" s="44"/>
    </row>
    <row r="94" spans="1:7" x14ac:dyDescent="0.35">
      <c r="A94" s="58" t="s">
        <v>73</v>
      </c>
      <c r="E94" s="57">
        <v>0</v>
      </c>
      <c r="F94" s="43"/>
      <c r="G94" s="44"/>
    </row>
    <row r="95" spans="1:7" x14ac:dyDescent="0.35">
      <c r="A95" s="58" t="s">
        <v>74</v>
      </c>
      <c r="E95" s="57">
        <v>0</v>
      </c>
      <c r="F95" s="43"/>
      <c r="G95" s="44"/>
    </row>
    <row r="96" spans="1:7" x14ac:dyDescent="0.35">
      <c r="A96" s="58" t="s">
        <v>75</v>
      </c>
      <c r="E96" s="57">
        <v>565750</v>
      </c>
      <c r="F96" s="43"/>
      <c r="G96" s="44"/>
    </row>
    <row r="97" spans="1:7" x14ac:dyDescent="0.35">
      <c r="A97" s="58"/>
      <c r="E97" s="57"/>
      <c r="F97" s="43"/>
      <c r="G97" s="44"/>
    </row>
    <row r="98" spans="1:7" x14ac:dyDescent="0.35">
      <c r="A98" s="58" t="s">
        <v>76</v>
      </c>
      <c r="E98" s="57">
        <v>565750</v>
      </c>
      <c r="F98" s="43"/>
      <c r="G98" s="44"/>
    </row>
    <row r="99" spans="1:7" x14ac:dyDescent="0.35">
      <c r="A99" s="58" t="s">
        <v>77</v>
      </c>
      <c r="E99" s="57">
        <v>0</v>
      </c>
      <c r="F99" s="43"/>
      <c r="G99" s="44"/>
    </row>
    <row r="100" spans="1:7" x14ac:dyDescent="0.35">
      <c r="F100" s="43"/>
      <c r="G100" s="44"/>
    </row>
    <row r="101" spans="1:7" x14ac:dyDescent="0.35">
      <c r="A101" s="41" t="s">
        <v>78</v>
      </c>
      <c r="F101" s="43"/>
      <c r="G101" s="44"/>
    </row>
    <row r="102" spans="1:7" x14ac:dyDescent="0.35">
      <c r="A102" s="58" t="s">
        <v>79</v>
      </c>
      <c r="E102" s="57">
        <v>0</v>
      </c>
      <c r="F102" s="43"/>
      <c r="G102" s="44"/>
    </row>
    <row r="103" spans="1:7" x14ac:dyDescent="0.35">
      <c r="A103" s="58" t="s">
        <v>80</v>
      </c>
      <c r="E103" s="57">
        <v>0</v>
      </c>
      <c r="F103" s="43"/>
      <c r="G103" s="44"/>
    </row>
    <row r="104" spans="1:7" x14ac:dyDescent="0.35">
      <c r="A104" s="58" t="s">
        <v>81</v>
      </c>
      <c r="E104" s="57">
        <v>155250</v>
      </c>
      <c r="F104" s="43"/>
      <c r="G104" s="44"/>
    </row>
    <row r="105" spans="1:7" x14ac:dyDescent="0.35">
      <c r="A105" s="58"/>
      <c r="E105" s="57"/>
      <c r="F105" s="43"/>
      <c r="G105" s="44"/>
    </row>
    <row r="106" spans="1:7" x14ac:dyDescent="0.35">
      <c r="A106" s="58" t="s">
        <v>82</v>
      </c>
      <c r="E106" s="57">
        <v>155250</v>
      </c>
      <c r="F106" s="43"/>
      <c r="G106" s="44"/>
    </row>
    <row r="107" spans="1:7" x14ac:dyDescent="0.35">
      <c r="A107" s="58" t="s">
        <v>83</v>
      </c>
      <c r="E107" s="57">
        <v>0</v>
      </c>
      <c r="F107" s="43"/>
      <c r="G107" s="44"/>
    </row>
    <row r="108" spans="1:7" x14ac:dyDescent="0.35">
      <c r="A108" s="58"/>
      <c r="E108" s="25"/>
      <c r="F108" s="43"/>
      <c r="G108" s="44"/>
    </row>
    <row r="109" spans="1:7" x14ac:dyDescent="0.35">
      <c r="A109" s="41" t="s">
        <v>84</v>
      </c>
      <c r="F109" s="43"/>
      <c r="G109" s="44"/>
    </row>
    <row r="110" spans="1:7" x14ac:dyDescent="0.35">
      <c r="A110" s="58" t="s">
        <v>85</v>
      </c>
      <c r="E110" s="12">
        <f>E72+E80+E88+E96+E104</f>
        <v>724320.65</v>
      </c>
      <c r="F110" s="43"/>
      <c r="G110" s="44"/>
    </row>
    <row r="111" spans="1:7" x14ac:dyDescent="0.35">
      <c r="A111" s="58" t="s">
        <v>86</v>
      </c>
      <c r="E111" s="12">
        <f>E74+E82+E90+E98+E106</f>
        <v>724320.65</v>
      </c>
      <c r="F111" s="43"/>
      <c r="G111" s="44"/>
    </row>
    <row r="112" spans="1:7" x14ac:dyDescent="0.35">
      <c r="A112" s="58" t="s">
        <v>87</v>
      </c>
      <c r="E112" s="12">
        <f>E70+E78+E94+E102</f>
        <v>0</v>
      </c>
      <c r="F112" s="43"/>
      <c r="G112" s="44"/>
    </row>
    <row r="113" spans="1:7" x14ac:dyDescent="0.35">
      <c r="A113" s="58" t="s">
        <v>88</v>
      </c>
      <c r="E113" s="12">
        <f>E75+E83+E99+E107</f>
        <v>0</v>
      </c>
      <c r="F113" s="43"/>
      <c r="G113" s="44"/>
    </row>
    <row r="114" spans="1:7" x14ac:dyDescent="0.35">
      <c r="F114" s="43"/>
      <c r="G114" s="44"/>
    </row>
    <row r="115" spans="1:7" x14ac:dyDescent="0.35">
      <c r="A115" s="26" t="s">
        <v>89</v>
      </c>
      <c r="E115" s="22">
        <v>22039024.631900001</v>
      </c>
      <c r="F115" s="43"/>
      <c r="G115" s="44"/>
    </row>
    <row r="116" spans="1:7" x14ac:dyDescent="0.35">
      <c r="A116" s="41"/>
      <c r="F116" s="43"/>
      <c r="G116" s="44"/>
    </row>
    <row r="117" spans="1:7" x14ac:dyDescent="0.35">
      <c r="A117" s="26" t="s">
        <v>90</v>
      </c>
      <c r="E117" s="59">
        <v>20631135.25000006</v>
      </c>
      <c r="F117" s="43"/>
      <c r="G117" s="44"/>
    </row>
    <row r="118" spans="1:7" x14ac:dyDescent="0.35">
      <c r="A118" s="26"/>
      <c r="F118" s="43"/>
      <c r="G118" s="44"/>
    </row>
    <row r="119" spans="1:7" x14ac:dyDescent="0.35">
      <c r="A119" s="41" t="s">
        <v>91</v>
      </c>
      <c r="E119" s="57">
        <v>0</v>
      </c>
      <c r="F119" s="43"/>
      <c r="G119" s="44"/>
    </row>
    <row r="120" spans="1:7" x14ac:dyDescent="0.35">
      <c r="A120" s="41" t="s">
        <v>92</v>
      </c>
      <c r="E120" s="60">
        <v>20631135.25000006</v>
      </c>
      <c r="F120" s="43"/>
      <c r="G120" s="44"/>
    </row>
    <row r="121" spans="1:7" x14ac:dyDescent="0.35">
      <c r="A121" s="41" t="s">
        <v>93</v>
      </c>
      <c r="E121" s="12">
        <v>0</v>
      </c>
      <c r="F121" s="43"/>
      <c r="G121" s="44"/>
    </row>
    <row r="122" spans="1:7" x14ac:dyDescent="0.35">
      <c r="A122" s="41"/>
      <c r="E122" s="22"/>
      <c r="F122" s="43"/>
      <c r="G122" s="44"/>
    </row>
    <row r="123" spans="1:7" x14ac:dyDescent="0.35">
      <c r="A123" s="26" t="s">
        <v>94</v>
      </c>
      <c r="E123" s="12">
        <v>0</v>
      </c>
      <c r="F123" s="43"/>
      <c r="G123" s="44"/>
    </row>
    <row r="124" spans="1:7" x14ac:dyDescent="0.35">
      <c r="A124" s="26"/>
      <c r="E124" s="10"/>
      <c r="F124" s="43"/>
      <c r="G124" s="44"/>
    </row>
    <row r="125" spans="1:7" x14ac:dyDescent="0.35">
      <c r="A125" s="41" t="s">
        <v>95</v>
      </c>
      <c r="E125" s="57">
        <v>0</v>
      </c>
      <c r="F125" s="43"/>
      <c r="G125" s="44"/>
    </row>
    <row r="126" spans="1:7" x14ac:dyDescent="0.35">
      <c r="A126" s="41" t="s">
        <v>96</v>
      </c>
      <c r="E126" s="12">
        <v>0</v>
      </c>
      <c r="F126" s="43"/>
      <c r="G126" s="44"/>
    </row>
    <row r="127" spans="1:7" x14ac:dyDescent="0.35">
      <c r="A127" s="41" t="s">
        <v>97</v>
      </c>
      <c r="E127" s="12">
        <v>0</v>
      </c>
      <c r="F127" s="43"/>
      <c r="G127" s="44"/>
    </row>
    <row r="128" spans="1:7" x14ac:dyDescent="0.35">
      <c r="A128" s="41"/>
      <c r="E128" s="22"/>
      <c r="F128" s="43"/>
      <c r="G128" s="44"/>
    </row>
    <row r="129" spans="1:7" x14ac:dyDescent="0.35">
      <c r="A129" s="26" t="s">
        <v>98</v>
      </c>
      <c r="E129" s="12">
        <v>1407889.3818999417</v>
      </c>
      <c r="F129" s="43"/>
      <c r="G129" s="44"/>
    </row>
    <row r="130" spans="1:7" x14ac:dyDescent="0.35">
      <c r="A130" s="41" t="s">
        <v>99</v>
      </c>
      <c r="E130" s="57">
        <v>0</v>
      </c>
      <c r="F130" s="43"/>
      <c r="G130" s="44"/>
    </row>
    <row r="131" spans="1:7" x14ac:dyDescent="0.35">
      <c r="A131" s="26" t="s">
        <v>100</v>
      </c>
      <c r="E131" s="12">
        <f>E129-E130</f>
        <v>1407889.3818999417</v>
      </c>
      <c r="F131" s="43"/>
      <c r="G131" s="44"/>
    </row>
    <row r="132" spans="1:7" x14ac:dyDescent="0.35">
      <c r="F132" s="43"/>
      <c r="G132" s="44"/>
    </row>
    <row r="133" spans="1:7" hidden="1" x14ac:dyDescent="0.35">
      <c r="A133" s="2" t="s">
        <v>101</v>
      </c>
      <c r="F133" s="43"/>
      <c r="G133" s="44"/>
    </row>
    <row r="134" spans="1:7" hidden="1" x14ac:dyDescent="0.35">
      <c r="F134" s="43"/>
      <c r="G134" s="44"/>
    </row>
    <row r="135" spans="1:7" hidden="1" x14ac:dyDescent="0.35">
      <c r="A135" s="26" t="s">
        <v>102</v>
      </c>
      <c r="E135" s="57">
        <v>0</v>
      </c>
      <c r="F135" s="43"/>
      <c r="G135" s="44"/>
    </row>
    <row r="136" spans="1:7" hidden="1" x14ac:dyDescent="0.35">
      <c r="A136" s="26" t="s">
        <v>103</v>
      </c>
      <c r="E136" s="61">
        <v>0</v>
      </c>
      <c r="F136" s="43"/>
      <c r="G136" s="44"/>
    </row>
    <row r="137" spans="1:7" hidden="1" x14ac:dyDescent="0.35">
      <c r="A137" s="26" t="s">
        <v>104</v>
      </c>
      <c r="E137" s="12">
        <v>0</v>
      </c>
      <c r="F137" s="43"/>
      <c r="G137" s="44"/>
    </row>
    <row r="138" spans="1:7" hidden="1" x14ac:dyDescent="0.35">
      <c r="A138" s="26"/>
      <c r="E138" s="22"/>
      <c r="F138" s="43"/>
      <c r="G138" s="44"/>
    </row>
    <row r="139" spans="1:7" hidden="1" x14ac:dyDescent="0.35">
      <c r="A139" s="26"/>
      <c r="E139" s="22"/>
      <c r="F139" s="43"/>
      <c r="G139" s="44"/>
    </row>
    <row r="140" spans="1:7" x14ac:dyDescent="0.35">
      <c r="F140" s="43"/>
      <c r="G140" s="44"/>
    </row>
    <row r="141" spans="1:7" x14ac:dyDescent="0.35">
      <c r="A141" s="2" t="s">
        <v>105</v>
      </c>
      <c r="F141" s="43"/>
      <c r="G141" s="44"/>
    </row>
    <row r="142" spans="1:7" x14ac:dyDescent="0.35">
      <c r="F142" s="43"/>
      <c r="G142" s="44"/>
    </row>
    <row r="143" spans="1:7" x14ac:dyDescent="0.35">
      <c r="A143" s="26" t="s">
        <v>106</v>
      </c>
      <c r="E143" s="12">
        <v>2604166.6712250002</v>
      </c>
      <c r="F143" s="43"/>
      <c r="G143" s="44"/>
    </row>
    <row r="144" spans="1:7" x14ac:dyDescent="0.35">
      <c r="A144" s="26" t="s">
        <v>107</v>
      </c>
      <c r="E144" s="12">
        <v>2604166.6712250002</v>
      </c>
      <c r="G144" s="44"/>
    </row>
    <row r="145" spans="1:256" x14ac:dyDescent="0.35">
      <c r="A145" s="26" t="s">
        <v>108</v>
      </c>
      <c r="E145" s="57">
        <v>2604166.6712250002</v>
      </c>
      <c r="F145" s="43"/>
      <c r="G145" s="44"/>
    </row>
    <row r="146" spans="1:256" x14ac:dyDescent="0.35">
      <c r="A146" s="62" t="s">
        <v>109</v>
      </c>
      <c r="B146" s="62"/>
      <c r="C146" s="62"/>
      <c r="D146" s="62"/>
      <c r="E146" s="57">
        <v>0</v>
      </c>
      <c r="G146" s="44"/>
      <c r="H146" s="62"/>
      <c r="I146" s="62"/>
      <c r="J146" s="62"/>
      <c r="K146" s="62"/>
      <c r="L146" s="62"/>
      <c r="M146" s="62"/>
      <c r="N146" s="62"/>
      <c r="O146" s="62"/>
      <c r="P146" s="62"/>
      <c r="Q146" s="62"/>
      <c r="R146" s="62"/>
      <c r="S146" s="62"/>
      <c r="T146" s="62"/>
      <c r="U146" s="62"/>
      <c r="V146" s="62"/>
      <c r="W146" s="62"/>
      <c r="X146" s="62"/>
      <c r="Y146" s="62"/>
      <c r="Z146" s="62"/>
      <c r="AA146" s="62"/>
      <c r="AB146" s="62"/>
      <c r="AC146" s="62"/>
      <c r="AD146" s="62"/>
      <c r="AE146" s="62"/>
      <c r="AF146" s="62"/>
      <c r="AG146" s="62"/>
      <c r="AH146" s="62"/>
      <c r="AI146" s="62"/>
      <c r="AJ146" s="62"/>
      <c r="AK146" s="62"/>
      <c r="AL146" s="62"/>
      <c r="AM146" s="62"/>
      <c r="AN146" s="62"/>
      <c r="AO146" s="62"/>
      <c r="AP146" s="62"/>
      <c r="AQ146" s="62"/>
      <c r="AR146" s="62"/>
      <c r="AS146" s="62"/>
      <c r="AT146" s="62"/>
      <c r="AU146" s="62"/>
      <c r="AV146" s="62"/>
      <c r="AW146" s="62"/>
      <c r="AX146" s="62"/>
      <c r="AY146" s="62"/>
      <c r="AZ146" s="62"/>
      <c r="BA146" s="62"/>
      <c r="BB146" s="62"/>
      <c r="BC146" s="62"/>
      <c r="BD146" s="62"/>
      <c r="BE146" s="62"/>
      <c r="BF146" s="62"/>
      <c r="BG146" s="62"/>
      <c r="BH146" s="62"/>
      <c r="BI146" s="62"/>
      <c r="BJ146" s="62"/>
      <c r="BK146" s="62"/>
      <c r="BL146" s="62"/>
      <c r="BM146" s="62"/>
      <c r="BN146" s="62"/>
      <c r="BO146" s="62"/>
      <c r="BP146" s="62"/>
      <c r="BQ146" s="62"/>
      <c r="BR146" s="62"/>
      <c r="BS146" s="62"/>
      <c r="BT146" s="62"/>
      <c r="BU146" s="62"/>
      <c r="BV146" s="62"/>
      <c r="BW146" s="62"/>
      <c r="BX146" s="62"/>
      <c r="BY146" s="62"/>
      <c r="BZ146" s="62"/>
      <c r="CA146" s="62"/>
      <c r="CB146" s="62"/>
      <c r="CC146" s="62"/>
      <c r="CD146" s="62"/>
      <c r="CE146" s="62"/>
      <c r="CF146" s="62"/>
      <c r="CG146" s="62"/>
      <c r="CH146" s="62"/>
      <c r="CI146" s="62"/>
      <c r="CJ146" s="62"/>
      <c r="CK146" s="62"/>
      <c r="CL146" s="62"/>
      <c r="CM146" s="62"/>
      <c r="CN146" s="62"/>
      <c r="CO146" s="62"/>
      <c r="CP146" s="62"/>
      <c r="CQ146" s="62"/>
      <c r="CR146" s="62"/>
      <c r="CS146" s="62"/>
      <c r="CT146" s="62"/>
      <c r="CU146" s="62"/>
      <c r="CV146" s="62"/>
      <c r="CW146" s="62"/>
      <c r="CX146" s="62"/>
      <c r="CY146" s="62"/>
      <c r="CZ146" s="62"/>
      <c r="DA146" s="62"/>
      <c r="DB146" s="62"/>
      <c r="DC146" s="62"/>
      <c r="DD146" s="62"/>
      <c r="DE146" s="62"/>
      <c r="DF146" s="62"/>
      <c r="DG146" s="62"/>
      <c r="DH146" s="62"/>
      <c r="DI146" s="62"/>
      <c r="DJ146" s="62"/>
      <c r="DK146" s="62"/>
      <c r="DL146" s="62"/>
      <c r="DM146" s="62"/>
      <c r="DN146" s="62"/>
      <c r="DO146" s="62"/>
      <c r="DP146" s="62"/>
      <c r="DQ146" s="62"/>
      <c r="DR146" s="62"/>
      <c r="DS146" s="62"/>
      <c r="DT146" s="62"/>
      <c r="DU146" s="62"/>
      <c r="DV146" s="62"/>
      <c r="DW146" s="62"/>
      <c r="DX146" s="62"/>
      <c r="DY146" s="62"/>
      <c r="DZ146" s="62"/>
      <c r="EA146" s="62"/>
      <c r="EB146" s="62"/>
      <c r="EC146" s="62"/>
      <c r="ED146" s="62"/>
      <c r="EE146" s="62"/>
      <c r="EF146" s="62"/>
      <c r="EG146" s="62"/>
      <c r="EH146" s="62"/>
      <c r="EI146" s="62"/>
      <c r="EJ146" s="62"/>
      <c r="EK146" s="62"/>
      <c r="EL146" s="62"/>
      <c r="EM146" s="62"/>
      <c r="EN146" s="62"/>
      <c r="EO146" s="62"/>
      <c r="EP146" s="62"/>
      <c r="EQ146" s="62"/>
      <c r="ER146" s="62"/>
      <c r="ES146" s="62"/>
      <c r="ET146" s="62"/>
      <c r="EU146" s="62"/>
      <c r="EV146" s="62"/>
      <c r="EW146" s="62"/>
      <c r="EX146" s="62"/>
      <c r="EY146" s="62"/>
      <c r="EZ146" s="62"/>
      <c r="FA146" s="62"/>
      <c r="FB146" s="62"/>
      <c r="FC146" s="62"/>
      <c r="FD146" s="62"/>
      <c r="FE146" s="62"/>
      <c r="FF146" s="62"/>
      <c r="FG146" s="62"/>
      <c r="FH146" s="62"/>
      <c r="FI146" s="62"/>
      <c r="FJ146" s="62"/>
      <c r="FK146" s="62"/>
      <c r="FL146" s="62"/>
      <c r="FM146" s="62"/>
      <c r="FN146" s="62"/>
      <c r="FO146" s="62"/>
      <c r="FP146" s="62"/>
      <c r="FQ146" s="62"/>
      <c r="FR146" s="62"/>
      <c r="FS146" s="62"/>
      <c r="FT146" s="62"/>
      <c r="FU146" s="62"/>
      <c r="FV146" s="62"/>
      <c r="FW146" s="62"/>
      <c r="FX146" s="62"/>
      <c r="FY146" s="62"/>
      <c r="FZ146" s="62"/>
      <c r="GA146" s="62"/>
      <c r="GB146" s="62"/>
      <c r="GC146" s="62"/>
      <c r="GD146" s="62"/>
      <c r="GE146" s="62"/>
      <c r="GF146" s="62"/>
      <c r="GG146" s="62"/>
      <c r="GH146" s="62"/>
      <c r="GI146" s="62"/>
      <c r="GJ146" s="62"/>
      <c r="GK146" s="62"/>
      <c r="GL146" s="62"/>
      <c r="GM146" s="62"/>
      <c r="GN146" s="62"/>
      <c r="GO146" s="62"/>
      <c r="GP146" s="62"/>
      <c r="GQ146" s="62"/>
      <c r="GR146" s="62"/>
      <c r="GS146" s="62"/>
      <c r="GT146" s="62"/>
      <c r="GU146" s="62"/>
      <c r="GV146" s="62"/>
      <c r="GW146" s="62"/>
      <c r="GX146" s="62"/>
      <c r="GY146" s="62"/>
      <c r="GZ146" s="62"/>
      <c r="HA146" s="62"/>
      <c r="HB146" s="62"/>
      <c r="HC146" s="62"/>
      <c r="HD146" s="62"/>
      <c r="HE146" s="62"/>
      <c r="HF146" s="62"/>
      <c r="HG146" s="62"/>
      <c r="HH146" s="62"/>
      <c r="HI146" s="62"/>
      <c r="HJ146" s="62"/>
      <c r="HK146" s="62"/>
      <c r="HL146" s="62"/>
      <c r="HM146" s="62"/>
      <c r="HN146" s="62"/>
      <c r="HO146" s="62"/>
      <c r="HP146" s="62"/>
      <c r="HQ146" s="62"/>
      <c r="HR146" s="62"/>
      <c r="HS146" s="62"/>
      <c r="HT146" s="62"/>
      <c r="HU146" s="62"/>
      <c r="HV146" s="62"/>
      <c r="HW146" s="62"/>
      <c r="HX146" s="62"/>
      <c r="HY146" s="62"/>
      <c r="HZ146" s="62"/>
      <c r="IA146" s="62"/>
      <c r="IB146" s="62"/>
      <c r="IC146" s="62"/>
      <c r="ID146" s="62"/>
      <c r="IE146" s="62"/>
      <c r="IF146" s="62"/>
      <c r="IG146" s="62"/>
      <c r="IH146" s="62"/>
      <c r="II146" s="62"/>
      <c r="IJ146" s="62"/>
      <c r="IK146" s="62"/>
      <c r="IL146" s="62"/>
      <c r="IM146" s="62"/>
      <c r="IN146" s="62"/>
      <c r="IO146" s="62"/>
      <c r="IP146" s="62"/>
      <c r="IQ146" s="62"/>
      <c r="IR146" s="62"/>
      <c r="IS146" s="62"/>
      <c r="IT146" s="62"/>
      <c r="IU146" s="62"/>
      <c r="IV146" s="62"/>
    </row>
    <row r="147" spans="1:256" x14ac:dyDescent="0.35">
      <c r="A147" s="26" t="s">
        <v>110</v>
      </c>
      <c r="E147" s="12">
        <v>2604166.6712250002</v>
      </c>
      <c r="F147" s="43"/>
      <c r="G147" s="44"/>
    </row>
    <row r="148" spans="1:256" x14ac:dyDescent="0.35">
      <c r="F148" s="43"/>
      <c r="G148" s="44"/>
    </row>
    <row r="149" spans="1:256" x14ac:dyDescent="0.35">
      <c r="A149" s="26" t="s">
        <v>111</v>
      </c>
      <c r="D149" s="63"/>
      <c r="E149" s="22">
        <f>E144</f>
        <v>2604166.6712250002</v>
      </c>
      <c r="F149" s="43"/>
      <c r="G149" s="44"/>
    </row>
    <row r="150" spans="1:256" x14ac:dyDescent="0.35">
      <c r="F150" s="43"/>
      <c r="G150" s="44"/>
    </row>
    <row r="151" spans="1:256" x14ac:dyDescent="0.35">
      <c r="A151" s="2" t="s">
        <v>112</v>
      </c>
      <c r="F151" s="43"/>
      <c r="G151" s="44"/>
    </row>
    <row r="152" spans="1:256" x14ac:dyDescent="0.35">
      <c r="F152" s="43"/>
      <c r="G152" s="44"/>
    </row>
    <row r="153" spans="1:256" x14ac:dyDescent="0.35">
      <c r="A153" s="26" t="s">
        <v>113</v>
      </c>
      <c r="E153" s="64">
        <v>1.36545048E-2</v>
      </c>
      <c r="F153" s="43"/>
      <c r="G153" s="44"/>
    </row>
    <row r="154" spans="1:256" x14ac:dyDescent="0.35">
      <c r="A154" s="26" t="s">
        <v>114</v>
      </c>
      <c r="E154" s="60">
        <v>35.795285</v>
      </c>
      <c r="F154" s="43"/>
      <c r="G154" s="44"/>
    </row>
    <row r="155" spans="1:256" x14ac:dyDescent="0.35">
      <c r="F155" s="43"/>
      <c r="G155" s="44"/>
    </row>
    <row r="156" spans="1:256" x14ac:dyDescent="0.35">
      <c r="D156" s="53" t="s">
        <v>42</v>
      </c>
      <c r="E156" s="53" t="s">
        <v>41</v>
      </c>
      <c r="F156" s="43"/>
      <c r="G156" s="44"/>
    </row>
    <row r="157" spans="1:256" x14ac:dyDescent="0.35">
      <c r="A157" s="26" t="s">
        <v>115</v>
      </c>
      <c r="D157" s="12">
        <v>239379.51</v>
      </c>
      <c r="E157" s="2">
        <v>12</v>
      </c>
      <c r="F157" s="65"/>
      <c r="G157" s="44"/>
    </row>
    <row r="158" spans="1:256" x14ac:dyDescent="0.35">
      <c r="A158" s="26" t="s">
        <v>116</v>
      </c>
      <c r="D158" s="61">
        <v>155212.03</v>
      </c>
      <c r="F158" s="43"/>
      <c r="G158" s="44"/>
    </row>
    <row r="159" spans="1:256" x14ac:dyDescent="0.35">
      <c r="A159" s="2" t="s">
        <v>117</v>
      </c>
      <c r="D159" s="22">
        <f>+D157-D158</f>
        <v>84167.48000000001</v>
      </c>
    </row>
    <row r="160" spans="1:256" x14ac:dyDescent="0.35">
      <c r="A160" s="26" t="s">
        <v>118</v>
      </c>
      <c r="D160" s="12">
        <v>531711549.72000003</v>
      </c>
      <c r="F160" s="65"/>
      <c r="G160" s="44"/>
    </row>
    <row r="161" spans="1:7" x14ac:dyDescent="0.35">
      <c r="F161" s="65"/>
      <c r="G161" s="44"/>
    </row>
    <row r="162" spans="1:7" x14ac:dyDescent="0.35">
      <c r="A162" s="26" t="s">
        <v>119</v>
      </c>
      <c r="D162" s="66">
        <v>2.5629759999999998E-3</v>
      </c>
      <c r="F162" s="65"/>
      <c r="G162" s="44"/>
    </row>
    <row r="163" spans="1:7" x14ac:dyDescent="0.35">
      <c r="A163" s="26" t="s">
        <v>120</v>
      </c>
      <c r="D163" s="66">
        <v>1.1155799999999999E-3</v>
      </c>
      <c r="F163" s="65"/>
      <c r="G163" s="44"/>
    </row>
    <row r="164" spans="1:7" x14ac:dyDescent="0.35">
      <c r="A164" s="26" t="s">
        <v>121</v>
      </c>
      <c r="D164" s="66">
        <v>3.6066863000000001E-3</v>
      </c>
      <c r="F164" s="65"/>
      <c r="G164" s="44"/>
    </row>
    <row r="165" spans="1:7" x14ac:dyDescent="0.35">
      <c r="A165" s="26" t="s">
        <v>122</v>
      </c>
      <c r="D165" s="66">
        <f>IF(D160&lt;=0,0,12*(D157-D158)/D160)</f>
        <v>1.8995445190759398E-3</v>
      </c>
      <c r="F165" s="43"/>
      <c r="G165" s="44"/>
    </row>
    <row r="166" spans="1:7" x14ac:dyDescent="0.35">
      <c r="A166" s="26" t="s">
        <v>123</v>
      </c>
      <c r="D166" s="64">
        <f>AVERAGE(D162:D165)</f>
        <v>2.2961967047689848E-3</v>
      </c>
      <c r="F166" s="43"/>
      <c r="G166" s="44"/>
    </row>
    <row r="167" spans="1:7" x14ac:dyDescent="0.35">
      <c r="A167" s="26"/>
      <c r="F167" s="43"/>
      <c r="G167" s="44"/>
    </row>
    <row r="168" spans="1:7" x14ac:dyDescent="0.35">
      <c r="A168" s="26" t="s">
        <v>124</v>
      </c>
      <c r="D168" s="22">
        <v>1562233.1099999999</v>
      </c>
      <c r="F168" s="43"/>
      <c r="G168" s="44"/>
    </row>
    <row r="169" spans="1:7" x14ac:dyDescent="0.35">
      <c r="A169" s="26"/>
      <c r="F169" s="43"/>
      <c r="G169" s="44"/>
    </row>
    <row r="170" spans="1:7" ht="35" x14ac:dyDescent="0.35">
      <c r="A170" s="26" t="s">
        <v>125</v>
      </c>
      <c r="D170" s="53" t="s">
        <v>42</v>
      </c>
      <c r="E170" s="53" t="s">
        <v>41</v>
      </c>
      <c r="F170" s="67" t="s">
        <v>126</v>
      </c>
      <c r="G170" s="44"/>
    </row>
    <row r="171" spans="1:7" x14ac:dyDescent="0.35">
      <c r="A171" s="41" t="s">
        <v>127</v>
      </c>
      <c r="D171" s="57">
        <v>2140323.39</v>
      </c>
      <c r="E171" s="68">
        <v>128</v>
      </c>
      <c r="F171" s="66">
        <v>4.2047530522765376E-3</v>
      </c>
      <c r="G171" s="44"/>
    </row>
    <row r="172" spans="1:7" x14ac:dyDescent="0.35">
      <c r="A172" s="41" t="s">
        <v>128</v>
      </c>
      <c r="D172" s="57">
        <v>698191.61</v>
      </c>
      <c r="E172" s="68">
        <v>40</v>
      </c>
      <c r="F172" s="66">
        <v>1.3716260434930676E-3</v>
      </c>
      <c r="G172" s="44"/>
    </row>
    <row r="173" spans="1:7" x14ac:dyDescent="0.35">
      <c r="A173" s="41" t="s">
        <v>129</v>
      </c>
      <c r="D173" s="19">
        <v>69987.149999999994</v>
      </c>
      <c r="E173" s="69">
        <v>4</v>
      </c>
      <c r="F173" s="66">
        <v>1.3749262562730573E-4</v>
      </c>
      <c r="G173" s="44"/>
    </row>
    <row r="174" spans="1:7" x14ac:dyDescent="0.35">
      <c r="A174" s="41" t="s">
        <v>130</v>
      </c>
      <c r="D174" s="70">
        <v>0</v>
      </c>
      <c r="E174" s="71">
        <v>0</v>
      </c>
      <c r="F174" s="72">
        <v>0</v>
      </c>
      <c r="G174" s="44"/>
    </row>
    <row r="175" spans="1:7" x14ac:dyDescent="0.35">
      <c r="A175" s="26" t="s">
        <v>131</v>
      </c>
      <c r="D175" s="73">
        <f>SUM(D171:D174)</f>
        <v>2908502.15</v>
      </c>
      <c r="E175" s="68">
        <f>SUM(E171:E174)</f>
        <v>172</v>
      </c>
      <c r="F175" s="74">
        <f>SUM(F171:F174)</f>
        <v>5.7138717213969107E-3</v>
      </c>
      <c r="G175" s="44"/>
    </row>
    <row r="176" spans="1:7" x14ac:dyDescent="0.35">
      <c r="A176" s="26"/>
      <c r="D176" s="57"/>
      <c r="E176" s="68"/>
      <c r="F176" s="43"/>
      <c r="G176" s="44"/>
    </row>
    <row r="177" spans="1:7" x14ac:dyDescent="0.35">
      <c r="A177" s="26" t="s">
        <v>132</v>
      </c>
      <c r="D177" s="66"/>
      <c r="E177" s="66"/>
      <c r="F177" s="65"/>
      <c r="G177" s="44"/>
    </row>
    <row r="178" spans="1:7" x14ac:dyDescent="0.35">
      <c r="A178" s="26" t="s">
        <v>133</v>
      </c>
      <c r="D178" s="66">
        <v>6.8469220000000005E-4</v>
      </c>
      <c r="E178" s="66">
        <v>5.3851750000000003E-4</v>
      </c>
      <c r="F178" s="65"/>
      <c r="G178" s="44"/>
    </row>
    <row r="179" spans="1:7" x14ac:dyDescent="0.35">
      <c r="A179" s="26" t="s">
        <v>134</v>
      </c>
      <c r="D179" s="66">
        <v>9.1510630000000005E-4</v>
      </c>
      <c r="E179" s="66">
        <v>6.5586310000000005E-4</v>
      </c>
      <c r="F179" s="65"/>
      <c r="G179" s="44"/>
    </row>
    <row r="180" spans="1:7" x14ac:dyDescent="0.35">
      <c r="A180" s="26" t="s">
        <v>135</v>
      </c>
      <c r="D180" s="66">
        <v>8.052008E-4</v>
      </c>
      <c r="E180" s="66">
        <v>6.6627799999999997E-4</v>
      </c>
      <c r="F180" s="65"/>
      <c r="G180" s="44"/>
    </row>
    <row r="181" spans="1:7" x14ac:dyDescent="0.35">
      <c r="A181" s="26" t="s">
        <v>136</v>
      </c>
      <c r="D181" s="66">
        <v>1.5091186691203733E-3</v>
      </c>
      <c r="E181" s="66">
        <f>IF(D53&lt;=0,0,SUM('Nov23'!E172:E174)/D53)</f>
        <v>1.243008079552517E-3</v>
      </c>
      <c r="F181" s="43"/>
      <c r="G181" s="44"/>
    </row>
    <row r="182" spans="1:7" x14ac:dyDescent="0.35">
      <c r="A182" s="26" t="s">
        <v>137</v>
      </c>
      <c r="D182" s="66">
        <f>AVERAGE(D178:D181)</f>
        <v>9.7852949228009333E-4</v>
      </c>
      <c r="E182" s="66">
        <f>AVERAGE(E178:E181)</f>
        <v>7.7591666988812932E-4</v>
      </c>
      <c r="F182" s="43"/>
      <c r="G182" s="44"/>
    </row>
    <row r="183" spans="1:7" x14ac:dyDescent="0.35">
      <c r="F183" s="43"/>
      <c r="G183" s="44"/>
    </row>
    <row r="184" spans="1:7" x14ac:dyDescent="0.35">
      <c r="A184" s="2" t="s">
        <v>138</v>
      </c>
      <c r="D184" s="75">
        <v>844391.58</v>
      </c>
      <c r="F184" s="43"/>
      <c r="G184" s="44"/>
    </row>
    <row r="185" spans="1:7" x14ac:dyDescent="0.35">
      <c r="A185" s="2" t="s">
        <v>139</v>
      </c>
      <c r="D185" s="63">
        <v>1.6588418787132947E-3</v>
      </c>
      <c r="F185" s="43"/>
      <c r="G185" s="44"/>
    </row>
    <row r="186" spans="1:7" x14ac:dyDescent="0.35">
      <c r="A186" s="2" t="s">
        <v>140</v>
      </c>
      <c r="D186" s="66">
        <v>4.9000000000000002E-2</v>
      </c>
      <c r="F186" s="43"/>
      <c r="G186" s="44"/>
    </row>
    <row r="187" spans="1:7" x14ac:dyDescent="0.35">
      <c r="A187" s="2" t="s">
        <v>141</v>
      </c>
      <c r="D187" s="76" t="str">
        <f>+IF(D185&lt;=D186,"No","Yes")</f>
        <v>No</v>
      </c>
      <c r="F187" s="43"/>
      <c r="G187" s="44"/>
    </row>
    <row r="188" spans="1:7" x14ac:dyDescent="0.35">
      <c r="F188" s="43"/>
      <c r="G188" s="44"/>
    </row>
    <row r="189" spans="1:7" x14ac:dyDescent="0.35">
      <c r="A189" s="2" t="s">
        <v>142</v>
      </c>
      <c r="D189" s="77">
        <v>1708152.37</v>
      </c>
      <c r="F189" s="43"/>
      <c r="G189" s="44"/>
    </row>
    <row r="190" spans="1:7" x14ac:dyDescent="0.35">
      <c r="A190" s="2" t="s">
        <v>143</v>
      </c>
      <c r="B190" s="78"/>
      <c r="C190" s="78"/>
      <c r="D190" s="79">
        <v>93</v>
      </c>
      <c r="F190" s="43"/>
      <c r="G190" s="44"/>
    </row>
    <row r="191" spans="1:7" x14ac:dyDescent="0.35">
      <c r="F191" s="43"/>
      <c r="G191" s="44"/>
    </row>
    <row r="192" spans="1:7" x14ac:dyDescent="0.35">
      <c r="A192" s="2" t="s">
        <v>144</v>
      </c>
      <c r="F192" s="43"/>
      <c r="G192" s="44"/>
    </row>
    <row r="193" spans="1:7" x14ac:dyDescent="0.35">
      <c r="F193" s="43"/>
      <c r="G193" s="44"/>
    </row>
    <row r="194" spans="1:7" x14ac:dyDescent="0.35">
      <c r="A194" s="26"/>
      <c r="E194" s="80"/>
      <c r="F194" s="43"/>
      <c r="G194" s="44"/>
    </row>
    <row r="195" spans="1:7" x14ac:dyDescent="0.35">
      <c r="A195" s="26" t="s">
        <v>145</v>
      </c>
      <c r="E195" s="10"/>
      <c r="F195" s="43"/>
      <c r="G195" s="44"/>
    </row>
    <row r="196" spans="1:7" x14ac:dyDescent="0.35">
      <c r="A196" s="26" t="s">
        <v>146</v>
      </c>
      <c r="E196" s="10"/>
      <c r="F196" s="43"/>
      <c r="G196" s="44"/>
    </row>
    <row r="197" spans="1:7" x14ac:dyDescent="0.35">
      <c r="A197" s="26" t="s">
        <v>147</v>
      </c>
      <c r="E197" s="80"/>
      <c r="F197" s="43"/>
      <c r="G197" s="44"/>
    </row>
    <row r="198" spans="1:7" x14ac:dyDescent="0.35">
      <c r="A198" s="26" t="s">
        <v>148</v>
      </c>
      <c r="E198" s="80" t="s">
        <v>156</v>
      </c>
      <c r="F198" s="43"/>
      <c r="G198" s="44"/>
    </row>
    <row r="199" spans="1:7" x14ac:dyDescent="0.35">
      <c r="A199" s="26"/>
      <c r="E199" s="10"/>
      <c r="F199" s="43"/>
      <c r="G199" s="44"/>
    </row>
    <row r="200" spans="1:7" x14ac:dyDescent="0.35">
      <c r="A200" s="26" t="s">
        <v>149</v>
      </c>
      <c r="E200" s="10"/>
      <c r="F200" s="43"/>
      <c r="G200" s="44"/>
    </row>
    <row r="201" spans="1:7" x14ac:dyDescent="0.35">
      <c r="A201" s="26" t="s">
        <v>150</v>
      </c>
      <c r="E201" s="80" t="s">
        <v>156</v>
      </c>
      <c r="F201" s="43"/>
      <c r="G201" s="44"/>
    </row>
    <row r="202" spans="1:7" x14ac:dyDescent="0.35">
      <c r="A202" s="26"/>
      <c r="E202" s="10"/>
      <c r="F202" s="43"/>
      <c r="G202" s="44"/>
    </row>
    <row r="203" spans="1:7" x14ac:dyDescent="0.35">
      <c r="A203" s="26" t="s">
        <v>151</v>
      </c>
      <c r="E203" s="10"/>
      <c r="F203" s="43"/>
      <c r="G203" s="44"/>
    </row>
    <row r="204" spans="1:7" x14ac:dyDescent="0.35">
      <c r="A204" s="26" t="s">
        <v>152</v>
      </c>
      <c r="E204" s="80" t="s">
        <v>156</v>
      </c>
      <c r="F204" s="43"/>
      <c r="G204" s="44"/>
    </row>
    <row r="205" spans="1:7" x14ac:dyDescent="0.35">
      <c r="A205" s="26"/>
      <c r="E205" s="80"/>
      <c r="F205" s="43"/>
      <c r="G205" s="44"/>
    </row>
    <row r="206" spans="1:7" x14ac:dyDescent="0.35">
      <c r="A206" s="26" t="s">
        <v>153</v>
      </c>
      <c r="E206" s="10"/>
      <c r="G206" s="44"/>
    </row>
    <row r="207" spans="1:7" x14ac:dyDescent="0.35">
      <c r="A207" s="26" t="s">
        <v>154</v>
      </c>
      <c r="E207" s="80" t="s">
        <v>156</v>
      </c>
      <c r="G207" s="44"/>
    </row>
    <row r="212" spans="1:5" x14ac:dyDescent="0.35">
      <c r="B212" s="81"/>
      <c r="C212" s="81"/>
      <c r="D212" s="81"/>
      <c r="E212" s="81"/>
    </row>
    <row r="213" spans="1:5" x14ac:dyDescent="0.35">
      <c r="B213" s="81"/>
      <c r="C213" s="81"/>
      <c r="D213" s="81"/>
      <c r="E213" s="81"/>
    </row>
    <row r="214" spans="1:5" x14ac:dyDescent="0.35">
      <c r="B214" s="81"/>
      <c r="C214" s="81"/>
      <c r="D214" s="81"/>
      <c r="E214" s="81"/>
    </row>
    <row r="215" spans="1:5" x14ac:dyDescent="0.35">
      <c r="B215" s="81"/>
      <c r="C215" s="81"/>
      <c r="D215" s="81"/>
      <c r="E215" s="81"/>
    </row>
    <row r="216" spans="1:5" x14ac:dyDescent="0.35">
      <c r="A216" s="81"/>
      <c r="B216" s="81"/>
      <c r="C216" s="81"/>
      <c r="D216" s="81"/>
      <c r="E216" s="81"/>
    </row>
    <row r="217" spans="1:5" x14ac:dyDescent="0.35">
      <c r="A217" s="81"/>
      <c r="B217" s="81"/>
      <c r="C217" s="81"/>
      <c r="D217" s="81"/>
      <c r="E217" s="81"/>
    </row>
    <row r="218" spans="1:5" x14ac:dyDescent="0.35">
      <c r="A218" s="81"/>
      <c r="B218" s="81"/>
      <c r="C218" s="81"/>
      <c r="D218" s="81"/>
      <c r="E218" s="81"/>
    </row>
    <row r="219" spans="1:5" x14ac:dyDescent="0.35">
      <c r="A219" s="81"/>
      <c r="B219" s="81"/>
      <c r="C219" s="81"/>
      <c r="D219" s="81"/>
      <c r="E219" s="81"/>
    </row>
    <row r="220" spans="1:5" x14ac:dyDescent="0.35">
      <c r="A220" s="81"/>
      <c r="B220" s="81"/>
      <c r="C220" s="81"/>
      <c r="D220" s="81"/>
      <c r="E220" s="81"/>
    </row>
    <row r="222" spans="1:5" x14ac:dyDescent="0.35">
      <c r="A222" s="81"/>
      <c r="B222" s="81"/>
      <c r="C222" s="81"/>
      <c r="D222" s="81"/>
      <c r="E222" s="81"/>
    </row>
    <row r="223" spans="1:5" x14ac:dyDescent="0.35">
      <c r="A223" s="81"/>
      <c r="B223" s="81"/>
      <c r="C223" s="81"/>
      <c r="D223" s="81"/>
      <c r="E223" s="81"/>
    </row>
    <row r="224" spans="1:5" x14ac:dyDescent="0.35">
      <c r="A224" s="81"/>
      <c r="B224" s="81"/>
      <c r="C224" s="81"/>
      <c r="D224" s="81"/>
      <c r="E224" s="81"/>
    </row>
    <row r="225" spans="1:5" x14ac:dyDescent="0.35">
      <c r="A225" s="81"/>
      <c r="B225" s="81"/>
      <c r="C225" s="81"/>
      <c r="D225" s="81"/>
      <c r="E225" s="81"/>
    </row>
    <row r="226" spans="1:5" x14ac:dyDescent="0.35">
      <c r="A226" s="81"/>
      <c r="B226" s="81"/>
      <c r="C226" s="81"/>
      <c r="D226" s="81"/>
      <c r="E226" s="81"/>
    </row>
    <row r="227" spans="1:5" x14ac:dyDescent="0.35">
      <c r="A227" s="81"/>
      <c r="B227" s="81"/>
      <c r="C227" s="81"/>
      <c r="D227" s="81"/>
      <c r="E227" s="81"/>
    </row>
    <row r="228" spans="1:5" x14ac:dyDescent="0.35">
      <c r="A228" s="81"/>
      <c r="B228" s="81"/>
      <c r="C228" s="81"/>
      <c r="D228" s="81"/>
      <c r="E228" s="81"/>
    </row>
  </sheetData>
  <pageMargins left="0.7" right="0.7" top="0.75" bottom="0.75" header="0.3" footer="0.3"/>
  <pageSetup scale="50" fitToHeight="0" orientation="portrait" r:id="rId1"/>
  <headerFooter>
    <oddHeader xml:space="preserve">&amp;CNissan Auto Receivables 22-A
</oddHeader>
    <oddFooter>Page &amp;P of &amp;N</oddFooter>
  </headerFooter>
  <rowBreaks count="3" manualBreakCount="3">
    <brk id="54" max="16383" man="1"/>
    <brk id="108" max="16383" man="1"/>
    <brk id="169" max="16383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F915F9-8371-41C5-8DDE-2514037B1EC2}">
  <sheetPr codeName="Sheet8">
    <pageSetUpPr fitToPage="1"/>
  </sheetPr>
  <dimension ref="A1:IV228"/>
  <sheetViews>
    <sheetView showRuler="0" zoomScale="80" zoomScaleNormal="80" zoomScaleSheetLayoutView="90" workbookViewId="0">
      <selection activeCell="A13" sqref="A13"/>
    </sheetView>
  </sheetViews>
  <sheetFormatPr defaultColWidth="9.1796875" defaultRowHeight="17.5" x14ac:dyDescent="0.35"/>
  <cols>
    <col min="1" max="1" width="43.453125" style="2" customWidth="1"/>
    <col min="2" max="2" width="23.81640625" style="2" customWidth="1"/>
    <col min="3" max="3" width="26.81640625" style="2" customWidth="1"/>
    <col min="4" max="4" width="24.7265625" style="2" customWidth="1"/>
    <col min="5" max="5" width="39.26953125" style="2" bestFit="1" customWidth="1"/>
    <col min="6" max="6" width="23.81640625" style="3" customWidth="1"/>
    <col min="7" max="7" width="34.54296875" style="4" customWidth="1"/>
    <col min="8" max="9" width="34.54296875" style="2" customWidth="1"/>
    <col min="10" max="10" width="9.1796875" style="2"/>
    <col min="11" max="11" width="9.54296875" style="2" bestFit="1" customWidth="1"/>
    <col min="12" max="16384" width="9.1796875" style="2"/>
  </cols>
  <sheetData>
    <row r="1" spans="1:13" ht="18" x14ac:dyDescent="0.35">
      <c r="A1" s="1" t="s">
        <v>0</v>
      </c>
    </row>
    <row r="2" spans="1:13" ht="15.75" customHeight="1" x14ac:dyDescent="0.45">
      <c r="C2" s="5"/>
    </row>
    <row r="3" spans="1:13" ht="15.75" customHeight="1" x14ac:dyDescent="0.45">
      <c r="A3" s="2" t="s">
        <v>1</v>
      </c>
      <c r="B3" s="6">
        <v>45230</v>
      </c>
      <c r="C3" s="7" t="s">
        <v>2</v>
      </c>
      <c r="D3" s="2">
        <v>30</v>
      </c>
      <c r="E3" s="2" t="s">
        <v>3</v>
      </c>
      <c r="F3" s="8">
        <v>45200</v>
      </c>
      <c r="G3" s="2"/>
    </row>
    <row r="4" spans="1:13" ht="15.75" customHeight="1" x14ac:dyDescent="0.45">
      <c r="A4" s="2" t="s">
        <v>4</v>
      </c>
      <c r="B4" s="6">
        <v>45245</v>
      </c>
      <c r="C4" s="7" t="s">
        <v>5</v>
      </c>
      <c r="D4" s="9">
        <v>30</v>
      </c>
      <c r="E4" s="2" t="s">
        <v>6</v>
      </c>
      <c r="F4" s="8">
        <v>45230</v>
      </c>
      <c r="G4" s="2"/>
    </row>
    <row r="5" spans="1:13" ht="17.25" customHeight="1" x14ac:dyDescent="0.45">
      <c r="C5" s="5"/>
      <c r="E5" s="2" t="s">
        <v>7</v>
      </c>
      <c r="F5" s="8">
        <v>45215</v>
      </c>
      <c r="G5" s="2"/>
    </row>
    <row r="6" spans="1:13" ht="15.75" customHeight="1" x14ac:dyDescent="0.45">
      <c r="C6" s="5"/>
      <c r="E6" s="2" t="s">
        <v>8</v>
      </c>
      <c r="F6" s="8">
        <v>45245</v>
      </c>
      <c r="G6" s="2"/>
    </row>
    <row r="7" spans="1:13" x14ac:dyDescent="0.35">
      <c r="A7" s="10"/>
      <c r="B7" s="11"/>
      <c r="C7" s="12"/>
      <c r="D7" s="10"/>
      <c r="E7" s="10"/>
      <c r="F7" s="13"/>
    </row>
    <row r="8" spans="1:13" x14ac:dyDescent="0.35">
      <c r="A8" s="10"/>
      <c r="B8" s="10"/>
      <c r="C8" s="12"/>
      <c r="D8" s="10"/>
      <c r="E8" s="10"/>
      <c r="F8" s="13"/>
    </row>
    <row r="9" spans="1:13" x14ac:dyDescent="0.35">
      <c r="B9" s="14" t="s">
        <v>9</v>
      </c>
      <c r="C9" s="14" t="s">
        <v>10</v>
      </c>
      <c r="D9" s="14" t="s">
        <v>11</v>
      </c>
      <c r="E9" s="14" t="s">
        <v>12</v>
      </c>
      <c r="F9" s="15" t="s">
        <v>13</v>
      </c>
    </row>
    <row r="10" spans="1:13" x14ac:dyDescent="0.35">
      <c r="A10" s="2" t="s">
        <v>14</v>
      </c>
      <c r="B10" s="16"/>
      <c r="C10" s="17">
        <v>1142065005.3199999</v>
      </c>
      <c r="D10" s="18">
        <v>555267989.98000002</v>
      </c>
      <c r="E10" s="19">
        <v>531711549.72000003</v>
      </c>
      <c r="F10" s="20">
        <f>IF(C12&lt;=0,0,E10/C12)</f>
        <v>0.51044308718563847</v>
      </c>
      <c r="G10" s="21"/>
      <c r="H10" s="22"/>
      <c r="I10" s="22"/>
      <c r="J10" s="22"/>
      <c r="K10" s="22"/>
      <c r="L10" s="22"/>
      <c r="M10" s="22"/>
    </row>
    <row r="11" spans="1:13" x14ac:dyDescent="0.35">
      <c r="A11" s="2" t="s">
        <v>15</v>
      </c>
      <c r="B11" s="16"/>
      <c r="C11" s="23">
        <v>100398337.54000001</v>
      </c>
      <c r="D11" s="18">
        <v>34210212.899999999</v>
      </c>
      <c r="E11" s="19">
        <v>32026105.59</v>
      </c>
      <c r="F11" s="20"/>
      <c r="G11" s="21"/>
      <c r="H11" s="22"/>
      <c r="I11" s="22"/>
      <c r="J11" s="22"/>
      <c r="K11" s="22"/>
      <c r="L11" s="22"/>
      <c r="M11" s="22"/>
    </row>
    <row r="12" spans="1:13" x14ac:dyDescent="0.35">
      <c r="A12" s="2" t="s">
        <v>16</v>
      </c>
      <c r="B12" s="16"/>
      <c r="C12" s="24">
        <f>C10-C11</f>
        <v>1041666667.78</v>
      </c>
      <c r="D12" s="18">
        <v>521057777.08000004</v>
      </c>
      <c r="E12" s="19">
        <v>499685444.13000005</v>
      </c>
      <c r="F12" s="20"/>
      <c r="G12" s="21"/>
      <c r="H12" s="22"/>
      <c r="I12" s="22"/>
      <c r="J12" s="22"/>
      <c r="K12" s="22"/>
      <c r="L12" s="22"/>
      <c r="M12" s="22"/>
    </row>
    <row r="13" spans="1:13" x14ac:dyDescent="0.35">
      <c r="A13" s="2" t="s">
        <v>17</v>
      </c>
      <c r="B13" s="10"/>
      <c r="C13" s="24">
        <f>SUM(C14:C19)</f>
        <v>1041666667.78</v>
      </c>
      <c r="D13" s="18">
        <f>SUM(D14:D19)</f>
        <v>521057777.08000004</v>
      </c>
      <c r="E13" s="19">
        <f>SUM(E14:E19)</f>
        <v>499685444.13000011</v>
      </c>
      <c r="F13" s="20">
        <f>IF(C13&lt;=0,0,E13/C13)</f>
        <v>0.47969802585209886</v>
      </c>
      <c r="G13" s="21"/>
      <c r="H13" s="25"/>
      <c r="I13" s="22"/>
      <c r="J13" s="22"/>
      <c r="K13" s="22"/>
      <c r="L13" s="22"/>
      <c r="M13" s="22"/>
    </row>
    <row r="14" spans="1:13" x14ac:dyDescent="0.35">
      <c r="A14" s="26" t="s">
        <v>18</v>
      </c>
      <c r="B14" s="27">
        <v>4.9597E-3</v>
      </c>
      <c r="C14" s="23">
        <v>180000000</v>
      </c>
      <c r="D14" s="18">
        <v>0</v>
      </c>
      <c r="E14" s="19">
        <v>0</v>
      </c>
      <c r="F14" s="20">
        <f t="shared" ref="F14:F19" si="0">IF(C14&lt;=0,0,E14/C14)</f>
        <v>0</v>
      </c>
      <c r="G14" s="21"/>
      <c r="H14" s="25"/>
      <c r="I14" s="22"/>
      <c r="J14" s="22"/>
      <c r="K14" s="22"/>
      <c r="L14" s="22"/>
      <c r="M14" s="22"/>
    </row>
    <row r="15" spans="1:13" x14ac:dyDescent="0.35">
      <c r="A15" s="26" t="s">
        <v>19</v>
      </c>
      <c r="B15" s="27">
        <v>1.32E-2</v>
      </c>
      <c r="C15" s="23">
        <v>365000000</v>
      </c>
      <c r="D15" s="18">
        <v>24391109.300000101</v>
      </c>
      <c r="E15" s="19">
        <v>3018776.3500001132</v>
      </c>
      <c r="F15" s="20">
        <f t="shared" si="0"/>
        <v>8.2706201369866124E-3</v>
      </c>
      <c r="G15" s="21"/>
      <c r="I15" s="22"/>
      <c r="J15" s="22"/>
      <c r="K15" s="22"/>
      <c r="L15" s="22"/>
      <c r="M15" s="22"/>
    </row>
    <row r="16" spans="1:13" x14ac:dyDescent="0.35">
      <c r="A16" s="26" t="s">
        <v>20</v>
      </c>
      <c r="B16" s="27">
        <v>0</v>
      </c>
      <c r="C16" s="23">
        <v>0</v>
      </c>
      <c r="D16" s="18">
        <v>0</v>
      </c>
      <c r="E16" s="19">
        <v>0</v>
      </c>
      <c r="F16" s="20">
        <f>IF(C16&lt;=0,0,E16/C16)</f>
        <v>0</v>
      </c>
      <c r="G16" s="21"/>
      <c r="I16" s="22"/>
      <c r="J16" s="22"/>
      <c r="K16" s="22"/>
      <c r="L16" s="22"/>
      <c r="M16" s="22"/>
    </row>
    <row r="17" spans="1:13" x14ac:dyDescent="0.35">
      <c r="A17" s="26" t="s">
        <v>21</v>
      </c>
      <c r="B17" s="27">
        <v>1.8599999999999998E-2</v>
      </c>
      <c r="C17" s="23">
        <v>365000000</v>
      </c>
      <c r="D17" s="18">
        <v>365000000</v>
      </c>
      <c r="E17" s="19">
        <v>365000000</v>
      </c>
      <c r="F17" s="20">
        <f t="shared" si="0"/>
        <v>1</v>
      </c>
      <c r="G17" s="21"/>
      <c r="I17" s="22"/>
      <c r="J17" s="22"/>
      <c r="K17" s="22"/>
      <c r="L17" s="22"/>
      <c r="M17" s="22"/>
    </row>
    <row r="18" spans="1:13" x14ac:dyDescent="0.35">
      <c r="A18" s="26" t="s">
        <v>22</v>
      </c>
      <c r="B18" s="27">
        <v>2.07E-2</v>
      </c>
      <c r="C18" s="23">
        <v>90000000</v>
      </c>
      <c r="D18" s="18">
        <v>90000000</v>
      </c>
      <c r="E18" s="19">
        <v>90000000</v>
      </c>
      <c r="F18" s="20">
        <f t="shared" si="0"/>
        <v>1</v>
      </c>
      <c r="I18" s="22"/>
      <c r="J18" s="22"/>
      <c r="K18" s="22"/>
      <c r="L18" s="22"/>
      <c r="M18" s="22"/>
    </row>
    <row r="19" spans="1:13" x14ac:dyDescent="0.35">
      <c r="A19" s="26" t="s">
        <v>23</v>
      </c>
      <c r="B19" s="27">
        <v>0</v>
      </c>
      <c r="C19" s="17">
        <v>41666667.780000001</v>
      </c>
      <c r="D19" s="18">
        <v>41666667.780000001</v>
      </c>
      <c r="E19" s="19">
        <v>41666667.780000001</v>
      </c>
      <c r="F19" s="20">
        <f t="shared" si="0"/>
        <v>1</v>
      </c>
      <c r="I19" s="22"/>
      <c r="J19" s="22"/>
      <c r="K19" s="22"/>
      <c r="L19" s="22"/>
      <c r="M19" s="22"/>
    </row>
    <row r="20" spans="1:13" x14ac:dyDescent="0.35">
      <c r="A20" s="26"/>
      <c r="B20" s="28"/>
      <c r="C20" s="29"/>
      <c r="D20" s="29"/>
      <c r="E20" s="29"/>
      <c r="F20" s="30"/>
    </row>
    <row r="21" spans="1:13" x14ac:dyDescent="0.35">
      <c r="A21" s="26"/>
      <c r="B21" s="28"/>
      <c r="C21" s="29"/>
      <c r="D21" s="29"/>
      <c r="E21" s="29"/>
      <c r="F21" s="31"/>
    </row>
    <row r="22" spans="1:13" ht="35" x14ac:dyDescent="0.35">
      <c r="A22" s="26"/>
      <c r="B22" s="32" t="s">
        <v>24</v>
      </c>
      <c r="C22" s="32" t="s">
        <v>25</v>
      </c>
      <c r="D22" s="33" t="s">
        <v>26</v>
      </c>
      <c r="E22" s="33" t="s">
        <v>27</v>
      </c>
      <c r="F22" s="31"/>
    </row>
    <row r="23" spans="1:13" x14ac:dyDescent="0.35">
      <c r="A23" s="26" t="s">
        <v>18</v>
      </c>
      <c r="B23" s="18">
        <v>0</v>
      </c>
      <c r="C23" s="18">
        <v>0</v>
      </c>
      <c r="D23" s="34">
        <f>IF(C14&lt;=0,0,B23/(C14/1000))</f>
        <v>0</v>
      </c>
      <c r="E23" s="35">
        <f>IF(C14&lt;=0,0,C23/(C14/1000))</f>
        <v>0</v>
      </c>
      <c r="F23" s="31"/>
    </row>
    <row r="24" spans="1:13" x14ac:dyDescent="0.35">
      <c r="A24" s="26" t="s">
        <v>19</v>
      </c>
      <c r="B24" s="18">
        <v>21372332.949999988</v>
      </c>
      <c r="C24" s="18">
        <v>26830.22</v>
      </c>
      <c r="D24" s="34">
        <f t="shared" ref="D24:D28" si="1">IF(C15&lt;=0,0,B24/(C15/1000))</f>
        <v>58.554336849315035</v>
      </c>
      <c r="E24" s="35">
        <f t="shared" ref="E24:E28" si="2">IF(C15&lt;=0,0,C24/(C15/1000))</f>
        <v>7.3507452054794517E-2</v>
      </c>
      <c r="F24" s="31"/>
    </row>
    <row r="25" spans="1:13" x14ac:dyDescent="0.35">
      <c r="A25" s="26" t="s">
        <v>20</v>
      </c>
      <c r="B25" s="18">
        <v>0</v>
      </c>
      <c r="C25" s="18">
        <v>0</v>
      </c>
      <c r="D25" s="34">
        <f t="shared" si="1"/>
        <v>0</v>
      </c>
      <c r="E25" s="35">
        <f>IF(C16&lt;=0,0,C25/(C16/1000))</f>
        <v>0</v>
      </c>
      <c r="F25" s="31"/>
    </row>
    <row r="26" spans="1:13" x14ac:dyDescent="0.35">
      <c r="A26" s="26" t="s">
        <v>21</v>
      </c>
      <c r="B26" s="18">
        <v>0</v>
      </c>
      <c r="C26" s="18">
        <v>565750</v>
      </c>
      <c r="D26" s="34">
        <f t="shared" si="1"/>
        <v>0</v>
      </c>
      <c r="E26" s="35">
        <f t="shared" si="2"/>
        <v>1.55</v>
      </c>
      <c r="F26" s="31"/>
    </row>
    <row r="27" spans="1:13" x14ac:dyDescent="0.35">
      <c r="A27" s="26" t="s">
        <v>22</v>
      </c>
      <c r="B27" s="18">
        <v>0</v>
      </c>
      <c r="C27" s="18">
        <v>155250</v>
      </c>
      <c r="D27" s="34">
        <f t="shared" si="1"/>
        <v>0</v>
      </c>
      <c r="E27" s="35">
        <f t="shared" si="2"/>
        <v>1.7250000000000001</v>
      </c>
      <c r="F27" s="31"/>
    </row>
    <row r="28" spans="1:13" x14ac:dyDescent="0.35">
      <c r="A28" s="26" t="s">
        <v>23</v>
      </c>
      <c r="B28" s="18">
        <v>0</v>
      </c>
      <c r="C28" s="18">
        <v>0</v>
      </c>
      <c r="D28" s="34">
        <f t="shared" si="1"/>
        <v>0</v>
      </c>
      <c r="E28" s="35">
        <f t="shared" si="2"/>
        <v>0</v>
      </c>
      <c r="F28" s="31"/>
    </row>
    <row r="29" spans="1:13" ht="18" thickBot="1" x14ac:dyDescent="0.4">
      <c r="A29" s="2" t="s">
        <v>28</v>
      </c>
      <c r="B29" s="36">
        <f>SUM(B23:B28)</f>
        <v>21372332.949999988</v>
      </c>
      <c r="C29" s="36">
        <f>SUM(C23:C28)</f>
        <v>747830.22</v>
      </c>
      <c r="D29" s="37"/>
      <c r="E29" s="29"/>
      <c r="F29" s="31"/>
    </row>
    <row r="30" spans="1:13" x14ac:dyDescent="0.35">
      <c r="B30" s="25"/>
      <c r="C30" s="25"/>
      <c r="D30" s="38"/>
      <c r="E30" s="25"/>
      <c r="F30" s="39"/>
    </row>
    <row r="31" spans="1:13" x14ac:dyDescent="0.35">
      <c r="A31" s="26"/>
      <c r="B31" s="28"/>
      <c r="C31" s="25"/>
      <c r="D31" s="25"/>
      <c r="E31" s="25"/>
      <c r="F31" s="39"/>
    </row>
    <row r="32" spans="1:13" x14ac:dyDescent="0.35">
      <c r="A32" s="2" t="s">
        <v>29</v>
      </c>
      <c r="E32" s="40"/>
    </row>
    <row r="33" spans="1:7" x14ac:dyDescent="0.35">
      <c r="E33" s="40"/>
    </row>
    <row r="34" spans="1:7" x14ac:dyDescent="0.35">
      <c r="A34" s="26" t="s">
        <v>30</v>
      </c>
    </row>
    <row r="35" spans="1:7" x14ac:dyDescent="0.35">
      <c r="A35" s="41" t="s">
        <v>31</v>
      </c>
      <c r="E35" s="42">
        <v>633263.85</v>
      </c>
      <c r="F35" s="43"/>
      <c r="G35" s="44"/>
    </row>
    <row r="36" spans="1:7" x14ac:dyDescent="0.35">
      <c r="A36" s="41" t="s">
        <v>32</v>
      </c>
      <c r="E36" s="45">
        <v>0</v>
      </c>
      <c r="F36" s="43"/>
      <c r="G36" s="44"/>
    </row>
    <row r="37" spans="1:7" x14ac:dyDescent="0.35">
      <c r="A37" s="26" t="s">
        <v>33</v>
      </c>
      <c r="E37" s="42">
        <f>SUM(E35:E36)</f>
        <v>633263.85</v>
      </c>
      <c r="F37" s="43"/>
      <c r="G37" s="44"/>
    </row>
    <row r="38" spans="1:7" x14ac:dyDescent="0.35">
      <c r="E38" s="46"/>
      <c r="F38" s="43"/>
      <c r="G38" s="44"/>
    </row>
    <row r="39" spans="1:7" x14ac:dyDescent="0.35">
      <c r="A39" s="26" t="s">
        <v>34</v>
      </c>
      <c r="E39" s="46"/>
      <c r="F39" s="43"/>
      <c r="G39" s="44"/>
    </row>
    <row r="40" spans="1:7" x14ac:dyDescent="0.35">
      <c r="A40" s="41" t="s">
        <v>35</v>
      </c>
      <c r="E40" s="42">
        <v>23300737.640000001</v>
      </c>
      <c r="F40" s="43"/>
      <c r="G40" s="44"/>
    </row>
    <row r="41" spans="1:7" x14ac:dyDescent="0.35">
      <c r="A41" s="41" t="s">
        <v>36</v>
      </c>
      <c r="E41" s="45">
        <v>0</v>
      </c>
      <c r="F41" s="43"/>
      <c r="G41" s="44"/>
    </row>
    <row r="42" spans="1:7" x14ac:dyDescent="0.35">
      <c r="A42" s="26" t="s">
        <v>37</v>
      </c>
      <c r="E42" s="42">
        <f>SUM(E40:E41)</f>
        <v>23300737.640000001</v>
      </c>
      <c r="F42" s="43"/>
      <c r="G42" s="44"/>
    </row>
    <row r="43" spans="1:7" x14ac:dyDescent="0.35">
      <c r="A43" s="41"/>
      <c r="E43" s="47"/>
      <c r="F43" s="43"/>
      <c r="G43" s="44"/>
    </row>
    <row r="44" spans="1:7" x14ac:dyDescent="0.35">
      <c r="A44" s="26" t="s">
        <v>38</v>
      </c>
      <c r="E44" s="42">
        <v>88812.83</v>
      </c>
      <c r="F44" s="43"/>
      <c r="G44" s="44"/>
    </row>
    <row r="45" spans="1:7" x14ac:dyDescent="0.35">
      <c r="A45" s="26"/>
      <c r="E45" s="42"/>
      <c r="F45" s="43"/>
      <c r="G45" s="44"/>
    </row>
    <row r="46" spans="1:7" x14ac:dyDescent="0.35">
      <c r="A46" s="26"/>
      <c r="E46" s="48"/>
      <c r="F46" s="43"/>
      <c r="G46" s="44"/>
    </row>
    <row r="47" spans="1:7" ht="18" thickBot="1" x14ac:dyDescent="0.4">
      <c r="A47" s="2" t="s">
        <v>39</v>
      </c>
      <c r="E47" s="49">
        <f>E37+E42+E44</f>
        <v>24022814.32</v>
      </c>
      <c r="F47" s="43"/>
      <c r="G47" s="44"/>
    </row>
    <row r="48" spans="1:7" ht="18" thickTop="1" x14ac:dyDescent="0.35">
      <c r="E48" s="50"/>
      <c r="F48" s="43"/>
      <c r="G48" s="44"/>
    </row>
    <row r="49" spans="1:7" x14ac:dyDescent="0.35">
      <c r="A49" s="2" t="s">
        <v>40</v>
      </c>
      <c r="D49" s="51"/>
      <c r="E49" s="52"/>
      <c r="F49" s="43"/>
      <c r="G49" s="44"/>
    </row>
    <row r="50" spans="1:7" x14ac:dyDescent="0.35">
      <c r="D50" s="53" t="s">
        <v>41</v>
      </c>
      <c r="E50" s="53" t="s">
        <v>42</v>
      </c>
      <c r="F50" s="43"/>
      <c r="G50" s="44"/>
    </row>
    <row r="51" spans="1:7" x14ac:dyDescent="0.35">
      <c r="A51" s="26" t="s">
        <v>43</v>
      </c>
      <c r="D51" s="54">
        <v>36593</v>
      </c>
      <c r="E51" s="48">
        <v>521057777.08000004</v>
      </c>
      <c r="F51" s="43"/>
      <c r="G51" s="44"/>
    </row>
    <row r="52" spans="1:7" x14ac:dyDescent="0.35">
      <c r="A52" s="26" t="s">
        <v>44</v>
      </c>
      <c r="D52" s="10"/>
      <c r="E52" s="45">
        <f>D12-E12</f>
        <v>21372332.949999988</v>
      </c>
      <c r="F52" s="43"/>
      <c r="G52" s="44"/>
    </row>
    <row r="53" spans="1:7" x14ac:dyDescent="0.35">
      <c r="A53" s="26"/>
      <c r="D53" s="55">
        <v>36021</v>
      </c>
      <c r="E53" s="56">
        <f>E51-E52</f>
        <v>499685444.13000005</v>
      </c>
      <c r="F53" s="43"/>
      <c r="G53" s="44"/>
    </row>
    <row r="54" spans="1:7" x14ac:dyDescent="0.35">
      <c r="F54" s="43"/>
      <c r="G54" s="44"/>
    </row>
    <row r="55" spans="1:7" x14ac:dyDescent="0.35">
      <c r="A55" s="2" t="s">
        <v>45</v>
      </c>
      <c r="E55" s="51"/>
      <c r="F55" s="43"/>
      <c r="G55" s="44"/>
    </row>
    <row r="56" spans="1:7" x14ac:dyDescent="0.35">
      <c r="F56" s="43"/>
      <c r="G56" s="44"/>
    </row>
    <row r="57" spans="1:7" x14ac:dyDescent="0.35">
      <c r="A57" s="26" t="s">
        <v>39</v>
      </c>
      <c r="E57" s="57">
        <f>E47</f>
        <v>24022814.32</v>
      </c>
      <c r="F57" s="43"/>
      <c r="G57" s="44"/>
    </row>
    <row r="58" spans="1:7" x14ac:dyDescent="0.35">
      <c r="A58" s="26" t="s">
        <v>46</v>
      </c>
      <c r="E58" s="57">
        <v>0</v>
      </c>
      <c r="F58" s="43"/>
      <c r="G58" s="44"/>
    </row>
    <row r="59" spans="1:7" x14ac:dyDescent="0.35">
      <c r="A59" s="26" t="s">
        <v>47</v>
      </c>
      <c r="E59" s="12">
        <f>SUM(E57:E58)</f>
        <v>24022814.32</v>
      </c>
      <c r="F59" s="43"/>
      <c r="G59" s="44"/>
    </row>
    <row r="60" spans="1:7" x14ac:dyDescent="0.35">
      <c r="F60" s="43"/>
      <c r="G60" s="44"/>
    </row>
    <row r="61" spans="1:7" x14ac:dyDescent="0.35">
      <c r="A61" s="26" t="s">
        <v>48</v>
      </c>
      <c r="E61" s="25">
        <v>0</v>
      </c>
      <c r="F61" s="43"/>
      <c r="G61" s="44"/>
    </row>
    <row r="62" spans="1:7" x14ac:dyDescent="0.35">
      <c r="F62" s="43"/>
      <c r="G62" s="44"/>
    </row>
    <row r="63" spans="1:7" x14ac:dyDescent="0.35">
      <c r="A63" s="26" t="s">
        <v>49</v>
      </c>
      <c r="F63" s="43"/>
      <c r="G63" s="44"/>
    </row>
    <row r="64" spans="1:7" x14ac:dyDescent="0.35">
      <c r="A64" s="41" t="s">
        <v>50</v>
      </c>
      <c r="E64" s="57">
        <v>462723.32</v>
      </c>
      <c r="F64" s="43"/>
      <c r="G64" s="44"/>
    </row>
    <row r="65" spans="1:7" x14ac:dyDescent="0.35">
      <c r="A65" s="41" t="s">
        <v>51</v>
      </c>
      <c r="E65" s="57">
        <v>462723.32</v>
      </c>
      <c r="F65" s="43"/>
      <c r="G65" s="44"/>
    </row>
    <row r="66" spans="1:7" x14ac:dyDescent="0.35">
      <c r="A66" s="41" t="s">
        <v>52</v>
      </c>
      <c r="E66" s="12">
        <v>0</v>
      </c>
      <c r="F66" s="43"/>
      <c r="G66" s="44"/>
    </row>
    <row r="67" spans="1:7" x14ac:dyDescent="0.35">
      <c r="F67" s="43"/>
      <c r="G67" s="44"/>
    </row>
    <row r="68" spans="1:7" x14ac:dyDescent="0.35">
      <c r="A68" s="26" t="s">
        <v>53</v>
      </c>
      <c r="F68" s="43"/>
      <c r="G68" s="44"/>
    </row>
    <row r="69" spans="1:7" x14ac:dyDescent="0.35">
      <c r="A69" s="41" t="s">
        <v>54</v>
      </c>
      <c r="F69" s="43"/>
      <c r="G69" s="44"/>
    </row>
    <row r="70" spans="1:7" x14ac:dyDescent="0.35">
      <c r="A70" s="58" t="s">
        <v>55</v>
      </c>
      <c r="E70" s="57">
        <v>0</v>
      </c>
      <c r="F70" s="43"/>
      <c r="G70" s="44"/>
    </row>
    <row r="71" spans="1:7" x14ac:dyDescent="0.35">
      <c r="A71" s="58" t="s">
        <v>56</v>
      </c>
      <c r="E71" s="57">
        <v>0</v>
      </c>
      <c r="F71" s="43"/>
      <c r="G71" s="44"/>
    </row>
    <row r="72" spans="1:7" x14ac:dyDescent="0.35">
      <c r="A72" s="58" t="s">
        <v>57</v>
      </c>
      <c r="E72" s="57">
        <v>0</v>
      </c>
      <c r="F72" s="43"/>
      <c r="G72" s="44"/>
    </row>
    <row r="73" spans="1:7" x14ac:dyDescent="0.35">
      <c r="A73" s="58"/>
      <c r="E73" s="57"/>
      <c r="F73" s="43"/>
      <c r="G73" s="44"/>
    </row>
    <row r="74" spans="1:7" x14ac:dyDescent="0.35">
      <c r="A74" s="58" t="s">
        <v>58</v>
      </c>
      <c r="E74" s="57">
        <v>0</v>
      </c>
      <c r="F74" s="43"/>
      <c r="G74" s="44"/>
    </row>
    <row r="75" spans="1:7" x14ac:dyDescent="0.35">
      <c r="A75" s="58" t="s">
        <v>59</v>
      </c>
      <c r="E75" s="57">
        <v>0</v>
      </c>
      <c r="F75" s="43"/>
      <c r="G75" s="44"/>
    </row>
    <row r="76" spans="1:7" x14ac:dyDescent="0.35">
      <c r="F76" s="43"/>
      <c r="G76" s="44"/>
    </row>
    <row r="77" spans="1:7" x14ac:dyDescent="0.35">
      <c r="A77" s="41" t="s">
        <v>60</v>
      </c>
      <c r="F77" s="43"/>
      <c r="G77" s="44"/>
    </row>
    <row r="78" spans="1:7" x14ac:dyDescent="0.35">
      <c r="A78" s="58" t="s">
        <v>61</v>
      </c>
      <c r="E78" s="57">
        <v>0</v>
      </c>
      <c r="F78" s="43"/>
      <c r="G78" s="44"/>
    </row>
    <row r="79" spans="1:7" x14ac:dyDescent="0.35">
      <c r="A79" s="58" t="s">
        <v>62</v>
      </c>
      <c r="E79" s="57">
        <v>0</v>
      </c>
      <c r="F79" s="43"/>
      <c r="G79" s="44"/>
    </row>
    <row r="80" spans="1:7" x14ac:dyDescent="0.35">
      <c r="A80" s="58" t="s">
        <v>63</v>
      </c>
      <c r="E80" s="57">
        <v>26830.22</v>
      </c>
      <c r="F80" s="43"/>
      <c r="G80" s="44"/>
    </row>
    <row r="81" spans="1:7" x14ac:dyDescent="0.35">
      <c r="A81" s="58"/>
      <c r="E81" s="57"/>
      <c r="F81" s="43"/>
      <c r="G81" s="44"/>
    </row>
    <row r="82" spans="1:7" x14ac:dyDescent="0.35">
      <c r="A82" s="58" t="s">
        <v>64</v>
      </c>
      <c r="E82" s="57">
        <v>26830.22</v>
      </c>
      <c r="F82" s="43"/>
      <c r="G82" s="44"/>
    </row>
    <row r="83" spans="1:7" x14ac:dyDescent="0.35">
      <c r="A83" s="58" t="s">
        <v>65</v>
      </c>
      <c r="E83" s="57">
        <v>0</v>
      </c>
      <c r="F83" s="43"/>
      <c r="G83" s="44"/>
    </row>
    <row r="84" spans="1:7" x14ac:dyDescent="0.35">
      <c r="A84" s="58"/>
      <c r="F84" s="43"/>
      <c r="G84" s="44"/>
    </row>
    <row r="85" spans="1:7" x14ac:dyDescent="0.35">
      <c r="A85" s="41" t="s">
        <v>66</v>
      </c>
      <c r="F85" s="43"/>
      <c r="G85" s="44"/>
    </row>
    <row r="86" spans="1:7" x14ac:dyDescent="0.35">
      <c r="A86" s="58" t="s">
        <v>67</v>
      </c>
      <c r="E86" s="57">
        <v>0</v>
      </c>
      <c r="F86" s="43"/>
      <c r="G86" s="44"/>
    </row>
    <row r="87" spans="1:7" x14ac:dyDescent="0.35">
      <c r="A87" s="58" t="s">
        <v>68</v>
      </c>
      <c r="E87" s="57">
        <v>0</v>
      </c>
      <c r="F87" s="43"/>
      <c r="G87" s="44"/>
    </row>
    <row r="88" spans="1:7" x14ac:dyDescent="0.35">
      <c r="A88" s="58" t="s">
        <v>69</v>
      </c>
      <c r="E88" s="57">
        <v>0</v>
      </c>
      <c r="F88" s="43"/>
      <c r="G88" s="44"/>
    </row>
    <row r="89" spans="1:7" x14ac:dyDescent="0.35">
      <c r="A89" s="58"/>
      <c r="E89" s="57"/>
      <c r="F89" s="43"/>
      <c r="G89" s="44"/>
    </row>
    <row r="90" spans="1:7" x14ac:dyDescent="0.35">
      <c r="A90" s="58" t="s">
        <v>70</v>
      </c>
      <c r="E90" s="57">
        <v>0</v>
      </c>
      <c r="F90" s="43"/>
      <c r="G90" s="44"/>
    </row>
    <row r="91" spans="1:7" x14ac:dyDescent="0.35">
      <c r="A91" s="58" t="s">
        <v>71</v>
      </c>
      <c r="E91" s="57">
        <v>0</v>
      </c>
      <c r="F91" s="43"/>
      <c r="G91" s="44"/>
    </row>
    <row r="92" spans="1:7" x14ac:dyDescent="0.35">
      <c r="A92" s="58"/>
      <c r="F92" s="43"/>
      <c r="G92" s="44"/>
    </row>
    <row r="93" spans="1:7" x14ac:dyDescent="0.35">
      <c r="A93" s="41" t="s">
        <v>72</v>
      </c>
      <c r="F93" s="43"/>
      <c r="G93" s="44"/>
    </row>
    <row r="94" spans="1:7" x14ac:dyDescent="0.35">
      <c r="A94" s="58" t="s">
        <v>73</v>
      </c>
      <c r="E94" s="57">
        <v>0</v>
      </c>
      <c r="F94" s="43"/>
      <c r="G94" s="44"/>
    </row>
    <row r="95" spans="1:7" x14ac:dyDescent="0.35">
      <c r="A95" s="58" t="s">
        <v>74</v>
      </c>
      <c r="E95" s="57">
        <v>0</v>
      </c>
      <c r="F95" s="43"/>
      <c r="G95" s="44"/>
    </row>
    <row r="96" spans="1:7" x14ac:dyDescent="0.35">
      <c r="A96" s="58" t="s">
        <v>75</v>
      </c>
      <c r="E96" s="57">
        <v>565750</v>
      </c>
      <c r="F96" s="43"/>
      <c r="G96" s="44"/>
    </row>
    <row r="97" spans="1:7" x14ac:dyDescent="0.35">
      <c r="A97" s="58"/>
      <c r="E97" s="57"/>
      <c r="F97" s="43"/>
      <c r="G97" s="44"/>
    </row>
    <row r="98" spans="1:7" x14ac:dyDescent="0.35">
      <c r="A98" s="58" t="s">
        <v>76</v>
      </c>
      <c r="E98" s="57">
        <v>565750</v>
      </c>
      <c r="F98" s="43"/>
      <c r="G98" s="44"/>
    </row>
    <row r="99" spans="1:7" x14ac:dyDescent="0.35">
      <c r="A99" s="58" t="s">
        <v>77</v>
      </c>
      <c r="E99" s="57">
        <v>0</v>
      </c>
      <c r="F99" s="43"/>
      <c r="G99" s="44"/>
    </row>
    <row r="100" spans="1:7" x14ac:dyDescent="0.35">
      <c r="F100" s="43"/>
      <c r="G100" s="44"/>
    </row>
    <row r="101" spans="1:7" x14ac:dyDescent="0.35">
      <c r="A101" s="41" t="s">
        <v>78</v>
      </c>
      <c r="F101" s="43"/>
      <c r="G101" s="44"/>
    </row>
    <row r="102" spans="1:7" x14ac:dyDescent="0.35">
      <c r="A102" s="58" t="s">
        <v>79</v>
      </c>
      <c r="E102" s="57">
        <v>0</v>
      </c>
      <c r="F102" s="43"/>
      <c r="G102" s="44"/>
    </row>
    <row r="103" spans="1:7" x14ac:dyDescent="0.35">
      <c r="A103" s="58" t="s">
        <v>80</v>
      </c>
      <c r="E103" s="57">
        <v>0</v>
      </c>
      <c r="F103" s="43"/>
      <c r="G103" s="44"/>
    </row>
    <row r="104" spans="1:7" x14ac:dyDescent="0.35">
      <c r="A104" s="58" t="s">
        <v>81</v>
      </c>
      <c r="E104" s="57">
        <v>155250</v>
      </c>
      <c r="F104" s="43"/>
      <c r="G104" s="44"/>
    </row>
    <row r="105" spans="1:7" x14ac:dyDescent="0.35">
      <c r="A105" s="58"/>
      <c r="E105" s="57"/>
      <c r="F105" s="43"/>
      <c r="G105" s="44"/>
    </row>
    <row r="106" spans="1:7" x14ac:dyDescent="0.35">
      <c r="A106" s="58" t="s">
        <v>82</v>
      </c>
      <c r="E106" s="57">
        <v>155250</v>
      </c>
      <c r="F106" s="43"/>
      <c r="G106" s="44"/>
    </row>
    <row r="107" spans="1:7" x14ac:dyDescent="0.35">
      <c r="A107" s="58" t="s">
        <v>83</v>
      </c>
      <c r="E107" s="57">
        <v>0</v>
      </c>
      <c r="F107" s="43"/>
      <c r="G107" s="44"/>
    </row>
    <row r="108" spans="1:7" x14ac:dyDescent="0.35">
      <c r="A108" s="58"/>
      <c r="E108" s="25"/>
      <c r="F108" s="43"/>
      <c r="G108" s="44"/>
    </row>
    <row r="109" spans="1:7" x14ac:dyDescent="0.35">
      <c r="A109" s="41" t="s">
        <v>84</v>
      </c>
      <c r="F109" s="43"/>
      <c r="G109" s="44"/>
    </row>
    <row r="110" spans="1:7" x14ac:dyDescent="0.35">
      <c r="A110" s="58" t="s">
        <v>85</v>
      </c>
      <c r="E110" s="12">
        <f>E72+E80+E88+E96+E104</f>
        <v>747830.22</v>
      </c>
      <c r="F110" s="43"/>
      <c r="G110" s="44"/>
    </row>
    <row r="111" spans="1:7" x14ac:dyDescent="0.35">
      <c r="A111" s="58" t="s">
        <v>86</v>
      </c>
      <c r="E111" s="12">
        <f>E74+E82+E90+E98+E106</f>
        <v>747830.22</v>
      </c>
      <c r="F111" s="43"/>
      <c r="G111" s="44"/>
    </row>
    <row r="112" spans="1:7" x14ac:dyDescent="0.35">
      <c r="A112" s="58" t="s">
        <v>87</v>
      </c>
      <c r="E112" s="12">
        <f>E70+E78+E94+E102</f>
        <v>0</v>
      </c>
      <c r="F112" s="43"/>
      <c r="G112" s="44"/>
    </row>
    <row r="113" spans="1:7" x14ac:dyDescent="0.35">
      <c r="A113" s="58" t="s">
        <v>88</v>
      </c>
      <c r="E113" s="12">
        <f>E75+E83+E99+E107</f>
        <v>0</v>
      </c>
      <c r="F113" s="43"/>
      <c r="G113" s="44"/>
    </row>
    <row r="114" spans="1:7" x14ac:dyDescent="0.35">
      <c r="F114" s="43"/>
      <c r="G114" s="44"/>
    </row>
    <row r="115" spans="1:7" x14ac:dyDescent="0.35">
      <c r="A115" s="26" t="s">
        <v>89</v>
      </c>
      <c r="E115" s="22">
        <v>22812260.775016665</v>
      </c>
      <c r="F115" s="43"/>
      <c r="G115" s="44"/>
    </row>
    <row r="116" spans="1:7" x14ac:dyDescent="0.35">
      <c r="A116" s="41"/>
      <c r="F116" s="43"/>
      <c r="G116" s="44"/>
    </row>
    <row r="117" spans="1:7" x14ac:dyDescent="0.35">
      <c r="A117" s="26" t="s">
        <v>90</v>
      </c>
      <c r="E117" s="59">
        <v>21372332.949999988</v>
      </c>
      <c r="F117" s="43"/>
      <c r="G117" s="44"/>
    </row>
    <row r="118" spans="1:7" x14ac:dyDescent="0.35">
      <c r="A118" s="26"/>
      <c r="F118" s="43"/>
      <c r="G118" s="44"/>
    </row>
    <row r="119" spans="1:7" x14ac:dyDescent="0.35">
      <c r="A119" s="41" t="s">
        <v>91</v>
      </c>
      <c r="E119" s="57">
        <v>0</v>
      </c>
      <c r="F119" s="43"/>
      <c r="G119" s="44"/>
    </row>
    <row r="120" spans="1:7" x14ac:dyDescent="0.35">
      <c r="A120" s="41" t="s">
        <v>92</v>
      </c>
      <c r="E120" s="60">
        <v>21372332.949999988</v>
      </c>
      <c r="F120" s="43"/>
      <c r="G120" s="44"/>
    </row>
    <row r="121" spans="1:7" x14ac:dyDescent="0.35">
      <c r="A121" s="41" t="s">
        <v>93</v>
      </c>
      <c r="E121" s="12">
        <v>0</v>
      </c>
      <c r="F121" s="43"/>
      <c r="G121" s="44"/>
    </row>
    <row r="122" spans="1:7" x14ac:dyDescent="0.35">
      <c r="A122" s="41"/>
      <c r="E122" s="22"/>
      <c r="F122" s="43"/>
      <c r="G122" s="44"/>
    </row>
    <row r="123" spans="1:7" x14ac:dyDescent="0.35">
      <c r="A123" s="26" t="s">
        <v>94</v>
      </c>
      <c r="E123" s="12">
        <v>0</v>
      </c>
      <c r="F123" s="43"/>
      <c r="G123" s="44"/>
    </row>
    <row r="124" spans="1:7" x14ac:dyDescent="0.35">
      <c r="A124" s="26"/>
      <c r="E124" s="10"/>
      <c r="F124" s="43"/>
      <c r="G124" s="44"/>
    </row>
    <row r="125" spans="1:7" x14ac:dyDescent="0.35">
      <c r="A125" s="41" t="s">
        <v>95</v>
      </c>
      <c r="E125" s="57">
        <v>0</v>
      </c>
      <c r="F125" s="43"/>
      <c r="G125" s="44"/>
    </row>
    <row r="126" spans="1:7" x14ac:dyDescent="0.35">
      <c r="A126" s="41" t="s">
        <v>96</v>
      </c>
      <c r="E126" s="12">
        <v>0</v>
      </c>
      <c r="F126" s="43"/>
      <c r="G126" s="44"/>
    </row>
    <row r="127" spans="1:7" x14ac:dyDescent="0.35">
      <c r="A127" s="41" t="s">
        <v>97</v>
      </c>
      <c r="E127" s="12">
        <v>0</v>
      </c>
      <c r="F127" s="43"/>
      <c r="G127" s="44"/>
    </row>
    <row r="128" spans="1:7" x14ac:dyDescent="0.35">
      <c r="A128" s="41"/>
      <c r="E128" s="22"/>
      <c r="F128" s="43"/>
      <c r="G128" s="44"/>
    </row>
    <row r="129" spans="1:7" x14ac:dyDescent="0.35">
      <c r="A129" s="26" t="s">
        <v>98</v>
      </c>
      <c r="E129" s="12">
        <v>1439927.8250166774</v>
      </c>
      <c r="F129" s="43"/>
      <c r="G129" s="44"/>
    </row>
    <row r="130" spans="1:7" x14ac:dyDescent="0.35">
      <c r="A130" s="41" t="s">
        <v>99</v>
      </c>
      <c r="E130" s="57">
        <v>0</v>
      </c>
      <c r="F130" s="43"/>
      <c r="G130" s="44"/>
    </row>
    <row r="131" spans="1:7" x14ac:dyDescent="0.35">
      <c r="A131" s="26" t="s">
        <v>100</v>
      </c>
      <c r="E131" s="12">
        <f>E129-E130</f>
        <v>1439927.8250166774</v>
      </c>
      <c r="F131" s="43"/>
      <c r="G131" s="44"/>
    </row>
    <row r="132" spans="1:7" x14ac:dyDescent="0.35">
      <c r="F132" s="43"/>
      <c r="G132" s="44"/>
    </row>
    <row r="133" spans="1:7" hidden="1" x14ac:dyDescent="0.35">
      <c r="A133" s="2" t="s">
        <v>101</v>
      </c>
      <c r="F133" s="43"/>
      <c r="G133" s="44"/>
    </row>
    <row r="134" spans="1:7" hidden="1" x14ac:dyDescent="0.35">
      <c r="F134" s="43"/>
      <c r="G134" s="44"/>
    </row>
    <row r="135" spans="1:7" hidden="1" x14ac:dyDescent="0.35">
      <c r="A135" s="26" t="s">
        <v>102</v>
      </c>
      <c r="E135" s="57">
        <v>0</v>
      </c>
      <c r="F135" s="43"/>
      <c r="G135" s="44"/>
    </row>
    <row r="136" spans="1:7" hidden="1" x14ac:dyDescent="0.35">
      <c r="A136" s="26" t="s">
        <v>103</v>
      </c>
      <c r="E136" s="61">
        <v>0</v>
      </c>
      <c r="F136" s="43"/>
      <c r="G136" s="44"/>
    </row>
    <row r="137" spans="1:7" hidden="1" x14ac:dyDescent="0.35">
      <c r="A137" s="26" t="s">
        <v>104</v>
      </c>
      <c r="E137" s="12">
        <v>0</v>
      </c>
      <c r="F137" s="43"/>
      <c r="G137" s="44"/>
    </row>
    <row r="138" spans="1:7" hidden="1" x14ac:dyDescent="0.35">
      <c r="A138" s="26"/>
      <c r="E138" s="22"/>
      <c r="F138" s="43"/>
      <c r="G138" s="44"/>
    </row>
    <row r="139" spans="1:7" hidden="1" x14ac:dyDescent="0.35">
      <c r="A139" s="26"/>
      <c r="E139" s="22"/>
      <c r="F139" s="43"/>
      <c r="G139" s="44"/>
    </row>
    <row r="140" spans="1:7" x14ac:dyDescent="0.35">
      <c r="F140" s="43"/>
      <c r="G140" s="44"/>
    </row>
    <row r="141" spans="1:7" x14ac:dyDescent="0.35">
      <c r="A141" s="2" t="s">
        <v>105</v>
      </c>
      <c r="F141" s="43"/>
      <c r="G141" s="44"/>
    </row>
    <row r="142" spans="1:7" x14ac:dyDescent="0.35">
      <c r="F142" s="43"/>
      <c r="G142" s="44"/>
    </row>
    <row r="143" spans="1:7" x14ac:dyDescent="0.35">
      <c r="A143" s="26" t="s">
        <v>106</v>
      </c>
      <c r="E143" s="12">
        <v>2604166.6712250002</v>
      </c>
      <c r="F143" s="43"/>
      <c r="G143" s="44"/>
    </row>
    <row r="144" spans="1:7" x14ac:dyDescent="0.35">
      <c r="A144" s="26" t="s">
        <v>107</v>
      </c>
      <c r="E144" s="12">
        <v>2604166.6712250002</v>
      </c>
      <c r="G144" s="44"/>
    </row>
    <row r="145" spans="1:256" x14ac:dyDescent="0.35">
      <c r="A145" s="26" t="s">
        <v>108</v>
      </c>
      <c r="E145" s="57">
        <v>2604166.6712250002</v>
      </c>
      <c r="F145" s="43"/>
      <c r="G145" s="44"/>
    </row>
    <row r="146" spans="1:256" x14ac:dyDescent="0.35">
      <c r="A146" s="62" t="s">
        <v>109</v>
      </c>
      <c r="B146" s="62"/>
      <c r="C146" s="62"/>
      <c r="D146" s="62"/>
      <c r="E146" s="57">
        <v>0</v>
      </c>
      <c r="G146" s="44"/>
      <c r="H146" s="62"/>
      <c r="I146" s="62"/>
      <c r="J146" s="62"/>
      <c r="K146" s="62"/>
      <c r="L146" s="62"/>
      <c r="M146" s="62"/>
      <c r="N146" s="62"/>
      <c r="O146" s="62"/>
      <c r="P146" s="62"/>
      <c r="Q146" s="62"/>
      <c r="R146" s="62"/>
      <c r="S146" s="62"/>
      <c r="T146" s="62"/>
      <c r="U146" s="62"/>
      <c r="V146" s="62"/>
      <c r="W146" s="62"/>
      <c r="X146" s="62"/>
      <c r="Y146" s="62"/>
      <c r="Z146" s="62"/>
      <c r="AA146" s="62"/>
      <c r="AB146" s="62"/>
      <c r="AC146" s="62"/>
      <c r="AD146" s="62"/>
      <c r="AE146" s="62"/>
      <c r="AF146" s="62"/>
      <c r="AG146" s="62"/>
      <c r="AH146" s="62"/>
      <c r="AI146" s="62"/>
      <c r="AJ146" s="62"/>
      <c r="AK146" s="62"/>
      <c r="AL146" s="62"/>
      <c r="AM146" s="62"/>
      <c r="AN146" s="62"/>
      <c r="AO146" s="62"/>
      <c r="AP146" s="62"/>
      <c r="AQ146" s="62"/>
      <c r="AR146" s="62"/>
      <c r="AS146" s="62"/>
      <c r="AT146" s="62"/>
      <c r="AU146" s="62"/>
      <c r="AV146" s="62"/>
      <c r="AW146" s="62"/>
      <c r="AX146" s="62"/>
      <c r="AY146" s="62"/>
      <c r="AZ146" s="62"/>
      <c r="BA146" s="62"/>
      <c r="BB146" s="62"/>
      <c r="BC146" s="62"/>
      <c r="BD146" s="62"/>
      <c r="BE146" s="62"/>
      <c r="BF146" s="62"/>
      <c r="BG146" s="62"/>
      <c r="BH146" s="62"/>
      <c r="BI146" s="62"/>
      <c r="BJ146" s="62"/>
      <c r="BK146" s="62"/>
      <c r="BL146" s="62"/>
      <c r="BM146" s="62"/>
      <c r="BN146" s="62"/>
      <c r="BO146" s="62"/>
      <c r="BP146" s="62"/>
      <c r="BQ146" s="62"/>
      <c r="BR146" s="62"/>
      <c r="BS146" s="62"/>
      <c r="BT146" s="62"/>
      <c r="BU146" s="62"/>
      <c r="BV146" s="62"/>
      <c r="BW146" s="62"/>
      <c r="BX146" s="62"/>
      <c r="BY146" s="62"/>
      <c r="BZ146" s="62"/>
      <c r="CA146" s="62"/>
      <c r="CB146" s="62"/>
      <c r="CC146" s="62"/>
      <c r="CD146" s="62"/>
      <c r="CE146" s="62"/>
      <c r="CF146" s="62"/>
      <c r="CG146" s="62"/>
      <c r="CH146" s="62"/>
      <c r="CI146" s="62"/>
      <c r="CJ146" s="62"/>
      <c r="CK146" s="62"/>
      <c r="CL146" s="62"/>
      <c r="CM146" s="62"/>
      <c r="CN146" s="62"/>
      <c r="CO146" s="62"/>
      <c r="CP146" s="62"/>
      <c r="CQ146" s="62"/>
      <c r="CR146" s="62"/>
      <c r="CS146" s="62"/>
      <c r="CT146" s="62"/>
      <c r="CU146" s="62"/>
      <c r="CV146" s="62"/>
      <c r="CW146" s="62"/>
      <c r="CX146" s="62"/>
      <c r="CY146" s="62"/>
      <c r="CZ146" s="62"/>
      <c r="DA146" s="62"/>
      <c r="DB146" s="62"/>
      <c r="DC146" s="62"/>
      <c r="DD146" s="62"/>
      <c r="DE146" s="62"/>
      <c r="DF146" s="62"/>
      <c r="DG146" s="62"/>
      <c r="DH146" s="62"/>
      <c r="DI146" s="62"/>
      <c r="DJ146" s="62"/>
      <c r="DK146" s="62"/>
      <c r="DL146" s="62"/>
      <c r="DM146" s="62"/>
      <c r="DN146" s="62"/>
      <c r="DO146" s="62"/>
      <c r="DP146" s="62"/>
      <c r="DQ146" s="62"/>
      <c r="DR146" s="62"/>
      <c r="DS146" s="62"/>
      <c r="DT146" s="62"/>
      <c r="DU146" s="62"/>
      <c r="DV146" s="62"/>
      <c r="DW146" s="62"/>
      <c r="DX146" s="62"/>
      <c r="DY146" s="62"/>
      <c r="DZ146" s="62"/>
      <c r="EA146" s="62"/>
      <c r="EB146" s="62"/>
      <c r="EC146" s="62"/>
      <c r="ED146" s="62"/>
      <c r="EE146" s="62"/>
      <c r="EF146" s="62"/>
      <c r="EG146" s="62"/>
      <c r="EH146" s="62"/>
      <c r="EI146" s="62"/>
      <c r="EJ146" s="62"/>
      <c r="EK146" s="62"/>
      <c r="EL146" s="62"/>
      <c r="EM146" s="62"/>
      <c r="EN146" s="62"/>
      <c r="EO146" s="62"/>
      <c r="EP146" s="62"/>
      <c r="EQ146" s="62"/>
      <c r="ER146" s="62"/>
      <c r="ES146" s="62"/>
      <c r="ET146" s="62"/>
      <c r="EU146" s="62"/>
      <c r="EV146" s="62"/>
      <c r="EW146" s="62"/>
      <c r="EX146" s="62"/>
      <c r="EY146" s="62"/>
      <c r="EZ146" s="62"/>
      <c r="FA146" s="62"/>
      <c r="FB146" s="62"/>
      <c r="FC146" s="62"/>
      <c r="FD146" s="62"/>
      <c r="FE146" s="62"/>
      <c r="FF146" s="62"/>
      <c r="FG146" s="62"/>
      <c r="FH146" s="62"/>
      <c r="FI146" s="62"/>
      <c r="FJ146" s="62"/>
      <c r="FK146" s="62"/>
      <c r="FL146" s="62"/>
      <c r="FM146" s="62"/>
      <c r="FN146" s="62"/>
      <c r="FO146" s="62"/>
      <c r="FP146" s="62"/>
      <c r="FQ146" s="62"/>
      <c r="FR146" s="62"/>
      <c r="FS146" s="62"/>
      <c r="FT146" s="62"/>
      <c r="FU146" s="62"/>
      <c r="FV146" s="62"/>
      <c r="FW146" s="62"/>
      <c r="FX146" s="62"/>
      <c r="FY146" s="62"/>
      <c r="FZ146" s="62"/>
      <c r="GA146" s="62"/>
      <c r="GB146" s="62"/>
      <c r="GC146" s="62"/>
      <c r="GD146" s="62"/>
      <c r="GE146" s="62"/>
      <c r="GF146" s="62"/>
      <c r="GG146" s="62"/>
      <c r="GH146" s="62"/>
      <c r="GI146" s="62"/>
      <c r="GJ146" s="62"/>
      <c r="GK146" s="62"/>
      <c r="GL146" s="62"/>
      <c r="GM146" s="62"/>
      <c r="GN146" s="62"/>
      <c r="GO146" s="62"/>
      <c r="GP146" s="62"/>
      <c r="GQ146" s="62"/>
      <c r="GR146" s="62"/>
      <c r="GS146" s="62"/>
      <c r="GT146" s="62"/>
      <c r="GU146" s="62"/>
      <c r="GV146" s="62"/>
      <c r="GW146" s="62"/>
      <c r="GX146" s="62"/>
      <c r="GY146" s="62"/>
      <c r="GZ146" s="62"/>
      <c r="HA146" s="62"/>
      <c r="HB146" s="62"/>
      <c r="HC146" s="62"/>
      <c r="HD146" s="62"/>
      <c r="HE146" s="62"/>
      <c r="HF146" s="62"/>
      <c r="HG146" s="62"/>
      <c r="HH146" s="62"/>
      <c r="HI146" s="62"/>
      <c r="HJ146" s="62"/>
      <c r="HK146" s="62"/>
      <c r="HL146" s="62"/>
      <c r="HM146" s="62"/>
      <c r="HN146" s="62"/>
      <c r="HO146" s="62"/>
      <c r="HP146" s="62"/>
      <c r="HQ146" s="62"/>
      <c r="HR146" s="62"/>
      <c r="HS146" s="62"/>
      <c r="HT146" s="62"/>
      <c r="HU146" s="62"/>
      <c r="HV146" s="62"/>
      <c r="HW146" s="62"/>
      <c r="HX146" s="62"/>
      <c r="HY146" s="62"/>
      <c r="HZ146" s="62"/>
      <c r="IA146" s="62"/>
      <c r="IB146" s="62"/>
      <c r="IC146" s="62"/>
      <c r="ID146" s="62"/>
      <c r="IE146" s="62"/>
      <c r="IF146" s="62"/>
      <c r="IG146" s="62"/>
      <c r="IH146" s="62"/>
      <c r="II146" s="62"/>
      <c r="IJ146" s="62"/>
      <c r="IK146" s="62"/>
      <c r="IL146" s="62"/>
      <c r="IM146" s="62"/>
      <c r="IN146" s="62"/>
      <c r="IO146" s="62"/>
      <c r="IP146" s="62"/>
      <c r="IQ146" s="62"/>
      <c r="IR146" s="62"/>
      <c r="IS146" s="62"/>
      <c r="IT146" s="62"/>
      <c r="IU146" s="62"/>
      <c r="IV146" s="62"/>
    </row>
    <row r="147" spans="1:256" x14ac:dyDescent="0.35">
      <c r="A147" s="26" t="s">
        <v>110</v>
      </c>
      <c r="E147" s="12">
        <v>2604166.6712250002</v>
      </c>
      <c r="F147" s="43"/>
      <c r="G147" s="44"/>
    </row>
    <row r="148" spans="1:256" x14ac:dyDescent="0.35">
      <c r="F148" s="43"/>
      <c r="G148" s="44"/>
    </row>
    <row r="149" spans="1:256" x14ac:dyDescent="0.35">
      <c r="A149" s="26" t="s">
        <v>111</v>
      </c>
      <c r="D149" s="63"/>
      <c r="E149" s="22">
        <f>E144</f>
        <v>2604166.6712250002</v>
      </c>
      <c r="F149" s="43"/>
      <c r="G149" s="44"/>
    </row>
    <row r="150" spans="1:256" x14ac:dyDescent="0.35">
      <c r="F150" s="43"/>
      <c r="G150" s="44"/>
    </row>
    <row r="151" spans="1:256" x14ac:dyDescent="0.35">
      <c r="A151" s="2" t="s">
        <v>112</v>
      </c>
      <c r="F151" s="43"/>
      <c r="G151" s="44"/>
    </row>
    <row r="152" spans="1:256" x14ac:dyDescent="0.35">
      <c r="F152" s="43"/>
      <c r="G152" s="44"/>
    </row>
    <row r="153" spans="1:256" x14ac:dyDescent="0.35">
      <c r="A153" s="26" t="s">
        <v>113</v>
      </c>
      <c r="E153" s="64">
        <v>1.36360736E-2</v>
      </c>
      <c r="F153" s="43"/>
      <c r="G153" s="44"/>
    </row>
    <row r="154" spans="1:256" x14ac:dyDescent="0.35">
      <c r="A154" s="26" t="s">
        <v>114</v>
      </c>
      <c r="E154" s="60">
        <v>36.649760999999998</v>
      </c>
      <c r="F154" s="43"/>
      <c r="G154" s="44"/>
    </row>
    <row r="155" spans="1:256" x14ac:dyDescent="0.35">
      <c r="F155" s="43"/>
      <c r="G155" s="44"/>
    </row>
    <row r="156" spans="1:256" x14ac:dyDescent="0.35">
      <c r="D156" s="53" t="s">
        <v>42</v>
      </c>
      <c r="E156" s="53" t="s">
        <v>41</v>
      </c>
      <c r="F156" s="43"/>
      <c r="G156" s="44"/>
    </row>
    <row r="157" spans="1:256" x14ac:dyDescent="0.35">
      <c r="A157" s="26" t="s">
        <v>115</v>
      </c>
      <c r="D157" s="12">
        <v>255702.62</v>
      </c>
      <c r="E157" s="2">
        <v>12</v>
      </c>
      <c r="F157" s="65"/>
      <c r="G157" s="44"/>
    </row>
    <row r="158" spans="1:256" x14ac:dyDescent="0.35">
      <c r="A158" s="26" t="s">
        <v>116</v>
      </c>
      <c r="D158" s="61">
        <v>88812.83</v>
      </c>
      <c r="F158" s="43"/>
      <c r="G158" s="44"/>
    </row>
    <row r="159" spans="1:256" x14ac:dyDescent="0.35">
      <c r="A159" s="2" t="s">
        <v>117</v>
      </c>
      <c r="D159" s="22">
        <f>+D157-D158</f>
        <v>166889.78999999998</v>
      </c>
    </row>
    <row r="160" spans="1:256" x14ac:dyDescent="0.35">
      <c r="A160" s="26" t="s">
        <v>118</v>
      </c>
      <c r="D160" s="12">
        <v>555267989.98000002</v>
      </c>
      <c r="F160" s="65"/>
      <c r="G160" s="44"/>
    </row>
    <row r="161" spans="1:7" x14ac:dyDescent="0.35">
      <c r="F161" s="65"/>
      <c r="G161" s="44"/>
    </row>
    <row r="162" spans="1:7" x14ac:dyDescent="0.35">
      <c r="A162" s="26" t="s">
        <v>119</v>
      </c>
      <c r="D162" s="66">
        <v>6.0322999999999998E-5</v>
      </c>
      <c r="F162" s="65"/>
      <c r="G162" s="44"/>
    </row>
    <row r="163" spans="1:7" x14ac:dyDescent="0.35">
      <c r="A163" s="26" t="s">
        <v>120</v>
      </c>
      <c r="D163" s="66">
        <v>2.5629759999999998E-3</v>
      </c>
      <c r="F163" s="65"/>
      <c r="G163" s="44"/>
    </row>
    <row r="164" spans="1:7" x14ac:dyDescent="0.35">
      <c r="A164" s="26" t="s">
        <v>121</v>
      </c>
      <c r="D164" s="66">
        <v>1.1155799999999999E-3</v>
      </c>
      <c r="F164" s="65"/>
      <c r="G164" s="44"/>
    </row>
    <row r="165" spans="1:7" x14ac:dyDescent="0.35">
      <c r="A165" s="26" t="s">
        <v>122</v>
      </c>
      <c r="D165" s="66">
        <f>IF(D160&lt;=0,0,12*(D157-D158)/D160)</f>
        <v>3.6066863499049054E-3</v>
      </c>
      <c r="F165" s="43"/>
      <c r="G165" s="44"/>
    </row>
    <row r="166" spans="1:7" x14ac:dyDescent="0.35">
      <c r="A166" s="26" t="s">
        <v>123</v>
      </c>
      <c r="D166" s="64">
        <f>AVERAGE(D162:D165)</f>
        <v>1.8363913374762264E-3</v>
      </c>
      <c r="F166" s="43"/>
      <c r="G166" s="44"/>
    </row>
    <row r="167" spans="1:7" x14ac:dyDescent="0.35">
      <c r="A167" s="26"/>
      <c r="F167" s="43"/>
      <c r="G167" s="44"/>
    </row>
    <row r="168" spans="1:7" x14ac:dyDescent="0.35">
      <c r="A168" s="26" t="s">
        <v>124</v>
      </c>
      <c r="D168" s="22">
        <v>1478065.63</v>
      </c>
      <c r="F168" s="43"/>
      <c r="G168" s="44"/>
    </row>
    <row r="169" spans="1:7" x14ac:dyDescent="0.35">
      <c r="A169" s="26"/>
      <c r="F169" s="43"/>
      <c r="G169" s="44"/>
    </row>
    <row r="170" spans="1:7" ht="35" x14ac:dyDescent="0.35">
      <c r="A170" s="26" t="s">
        <v>125</v>
      </c>
      <c r="D170" s="53" t="s">
        <v>42</v>
      </c>
      <c r="E170" s="53" t="s">
        <v>41</v>
      </c>
      <c r="F170" s="67" t="s">
        <v>126</v>
      </c>
      <c r="G170" s="44"/>
    </row>
    <row r="171" spans="1:7" x14ac:dyDescent="0.35">
      <c r="A171" s="41" t="s">
        <v>127</v>
      </c>
      <c r="D171" s="57">
        <v>2203307.73</v>
      </c>
      <c r="E171" s="68">
        <v>116</v>
      </c>
      <c r="F171" s="66">
        <v>4.143802652322043E-3</v>
      </c>
      <c r="G171" s="44"/>
    </row>
    <row r="172" spans="1:7" x14ac:dyDescent="0.35">
      <c r="A172" s="41" t="s">
        <v>128</v>
      </c>
      <c r="D172" s="57">
        <v>238329.69</v>
      </c>
      <c r="E172" s="68">
        <v>15</v>
      </c>
      <c r="F172" s="66">
        <v>4.4823116993697942E-4</v>
      </c>
      <c r="G172" s="44"/>
    </row>
    <row r="173" spans="1:7" x14ac:dyDescent="0.35">
      <c r="A173" s="41" t="s">
        <v>129</v>
      </c>
      <c r="D173" s="19">
        <v>189804.88</v>
      </c>
      <c r="E173" s="69">
        <v>9</v>
      </c>
      <c r="F173" s="66">
        <v>3.5696963908335541E-4</v>
      </c>
      <c r="G173" s="44"/>
    </row>
    <row r="174" spans="1:7" x14ac:dyDescent="0.35">
      <c r="A174" s="41" t="s">
        <v>130</v>
      </c>
      <c r="D174" s="70">
        <v>0</v>
      </c>
      <c r="E174" s="71">
        <v>0</v>
      </c>
      <c r="F174" s="72">
        <v>0</v>
      </c>
      <c r="G174" s="44"/>
    </row>
    <row r="175" spans="1:7" x14ac:dyDescent="0.35">
      <c r="A175" s="26" t="s">
        <v>131</v>
      </c>
      <c r="D175" s="73">
        <f>SUM(D171:D174)</f>
        <v>2631442.2999999998</v>
      </c>
      <c r="E175" s="68">
        <f>SUM(E171:E174)</f>
        <v>140</v>
      </c>
      <c r="F175" s="74">
        <f>SUM(F171:F174)</f>
        <v>4.9490034613423779E-3</v>
      </c>
      <c r="G175" s="44"/>
    </row>
    <row r="176" spans="1:7" x14ac:dyDescent="0.35">
      <c r="A176" s="26"/>
      <c r="D176" s="57"/>
      <c r="E176" s="68"/>
      <c r="F176" s="43"/>
      <c r="G176" s="44"/>
    </row>
    <row r="177" spans="1:7" x14ac:dyDescent="0.35">
      <c r="A177" s="26" t="s">
        <v>132</v>
      </c>
      <c r="D177" s="66"/>
      <c r="E177" s="66"/>
      <c r="F177" s="65"/>
      <c r="G177" s="44"/>
    </row>
    <row r="178" spans="1:7" x14ac:dyDescent="0.35">
      <c r="A178" s="26" t="s">
        <v>133</v>
      </c>
      <c r="D178" s="66">
        <v>3.2030490000000002E-4</v>
      </c>
      <c r="E178" s="66">
        <v>3.9749840000000001E-4</v>
      </c>
      <c r="F178" s="65"/>
      <c r="G178" s="44"/>
    </row>
    <row r="179" spans="1:7" x14ac:dyDescent="0.35">
      <c r="A179" s="26" t="s">
        <v>134</v>
      </c>
      <c r="D179" s="66">
        <v>6.8469220000000005E-4</v>
      </c>
      <c r="E179" s="66">
        <v>5.3851750000000003E-4</v>
      </c>
      <c r="F179" s="65"/>
      <c r="G179" s="44"/>
    </row>
    <row r="180" spans="1:7" x14ac:dyDescent="0.35">
      <c r="A180" s="26" t="s">
        <v>135</v>
      </c>
      <c r="D180" s="66">
        <v>9.1510630000000005E-4</v>
      </c>
      <c r="E180" s="66">
        <v>6.5586310000000005E-4</v>
      </c>
      <c r="F180" s="65"/>
      <c r="G180" s="44"/>
    </row>
    <row r="181" spans="1:7" x14ac:dyDescent="0.35">
      <c r="A181" s="26" t="s">
        <v>136</v>
      </c>
      <c r="D181" s="66">
        <v>8.0520080902033483E-4</v>
      </c>
      <c r="E181" s="66">
        <f>IF(D53&lt;=0,0,SUM('Oct23'!E172:E174)/D53)</f>
        <v>6.662780044973765E-4</v>
      </c>
      <c r="F181" s="43"/>
      <c r="G181" s="44"/>
    </row>
    <row r="182" spans="1:7" x14ac:dyDescent="0.35">
      <c r="A182" s="26" t="s">
        <v>137</v>
      </c>
      <c r="D182" s="66">
        <f>AVERAGE(D178:D181)</f>
        <v>6.8132605225508373E-4</v>
      </c>
      <c r="E182" s="66">
        <f>AVERAGE(E178:E181)</f>
        <v>5.6453925112434416E-4</v>
      </c>
      <c r="F182" s="43"/>
      <c r="G182" s="44"/>
    </row>
    <row r="183" spans="1:7" x14ac:dyDescent="0.35">
      <c r="F183" s="43"/>
      <c r="G183" s="44"/>
    </row>
    <row r="184" spans="1:7" x14ac:dyDescent="0.35">
      <c r="A184" s="2" t="s">
        <v>138</v>
      </c>
      <c r="D184" s="75">
        <v>491988.73</v>
      </c>
      <c r="F184" s="43"/>
      <c r="G184" s="44"/>
    </row>
    <row r="185" spans="1:7" x14ac:dyDescent="0.35">
      <c r="A185" s="2" t="s">
        <v>139</v>
      </c>
      <c r="D185" s="63">
        <v>9.2529253927074154E-4</v>
      </c>
      <c r="F185" s="43"/>
      <c r="G185" s="44"/>
    </row>
    <row r="186" spans="1:7" x14ac:dyDescent="0.35">
      <c r="A186" s="2" t="s">
        <v>140</v>
      </c>
      <c r="D186" s="66">
        <v>4.9000000000000002E-2</v>
      </c>
      <c r="F186" s="43"/>
      <c r="G186" s="44"/>
    </row>
    <row r="187" spans="1:7" x14ac:dyDescent="0.35">
      <c r="A187" s="2" t="s">
        <v>141</v>
      </c>
      <c r="D187" s="76" t="str">
        <f>+IF(D185&lt;=D186,"No","Yes")</f>
        <v>No</v>
      </c>
      <c r="F187" s="43"/>
      <c r="G187" s="44"/>
    </row>
    <row r="188" spans="1:7" x14ac:dyDescent="0.35">
      <c r="F188" s="43"/>
      <c r="G188" s="44"/>
    </row>
    <row r="189" spans="1:7" x14ac:dyDescent="0.35">
      <c r="A189" s="2" t="s">
        <v>142</v>
      </c>
      <c r="D189" s="77">
        <v>1737421.95</v>
      </c>
      <c r="F189" s="43"/>
      <c r="G189" s="44"/>
    </row>
    <row r="190" spans="1:7" x14ac:dyDescent="0.35">
      <c r="A190" s="2" t="s">
        <v>143</v>
      </c>
      <c r="B190" s="78"/>
      <c r="C190" s="78"/>
      <c r="D190" s="79">
        <v>86</v>
      </c>
      <c r="F190" s="43"/>
      <c r="G190" s="44"/>
    </row>
    <row r="191" spans="1:7" x14ac:dyDescent="0.35">
      <c r="F191" s="43"/>
      <c r="G191" s="44"/>
    </row>
    <row r="192" spans="1:7" x14ac:dyDescent="0.35">
      <c r="A192" s="2" t="s">
        <v>144</v>
      </c>
      <c r="F192" s="43"/>
      <c r="G192" s="44"/>
    </row>
    <row r="193" spans="1:7" x14ac:dyDescent="0.35">
      <c r="F193" s="43"/>
      <c r="G193" s="44"/>
    </row>
    <row r="194" spans="1:7" x14ac:dyDescent="0.35">
      <c r="A194" s="26"/>
      <c r="E194" s="80"/>
      <c r="F194" s="43"/>
      <c r="G194" s="44"/>
    </row>
    <row r="195" spans="1:7" x14ac:dyDescent="0.35">
      <c r="A195" s="26" t="s">
        <v>145</v>
      </c>
      <c r="E195" s="10"/>
      <c r="F195" s="43"/>
      <c r="G195" s="44"/>
    </row>
    <row r="196" spans="1:7" x14ac:dyDescent="0.35">
      <c r="A196" s="26" t="s">
        <v>146</v>
      </c>
      <c r="E196" s="10"/>
      <c r="F196" s="43"/>
      <c r="G196" s="44"/>
    </row>
    <row r="197" spans="1:7" x14ac:dyDescent="0.35">
      <c r="A197" s="26" t="s">
        <v>147</v>
      </c>
      <c r="E197" s="80"/>
      <c r="F197" s="43"/>
      <c r="G197" s="44"/>
    </row>
    <row r="198" spans="1:7" x14ac:dyDescent="0.35">
      <c r="A198" s="26" t="s">
        <v>148</v>
      </c>
      <c r="E198" s="80" t="s">
        <v>156</v>
      </c>
      <c r="F198" s="43"/>
      <c r="G198" s="44"/>
    </row>
    <row r="199" spans="1:7" x14ac:dyDescent="0.35">
      <c r="A199" s="26"/>
      <c r="E199" s="10"/>
      <c r="F199" s="43"/>
      <c r="G199" s="44"/>
    </row>
    <row r="200" spans="1:7" x14ac:dyDescent="0.35">
      <c r="A200" s="26" t="s">
        <v>149</v>
      </c>
      <c r="E200" s="10"/>
      <c r="F200" s="43"/>
      <c r="G200" s="44"/>
    </row>
    <row r="201" spans="1:7" x14ac:dyDescent="0.35">
      <c r="A201" s="26" t="s">
        <v>150</v>
      </c>
      <c r="E201" s="80" t="s">
        <v>156</v>
      </c>
      <c r="F201" s="43"/>
      <c r="G201" s="44"/>
    </row>
    <row r="202" spans="1:7" x14ac:dyDescent="0.35">
      <c r="A202" s="26"/>
      <c r="E202" s="10"/>
      <c r="F202" s="43"/>
      <c r="G202" s="44"/>
    </row>
    <row r="203" spans="1:7" x14ac:dyDescent="0.35">
      <c r="A203" s="26" t="s">
        <v>151</v>
      </c>
      <c r="E203" s="10"/>
      <c r="F203" s="43"/>
      <c r="G203" s="44"/>
    </row>
    <row r="204" spans="1:7" x14ac:dyDescent="0.35">
      <c r="A204" s="26" t="s">
        <v>152</v>
      </c>
      <c r="E204" s="80" t="s">
        <v>156</v>
      </c>
      <c r="F204" s="43"/>
      <c r="G204" s="44"/>
    </row>
    <row r="205" spans="1:7" x14ac:dyDescent="0.35">
      <c r="A205" s="26"/>
      <c r="E205" s="80"/>
      <c r="F205" s="43"/>
      <c r="G205" s="44"/>
    </row>
    <row r="206" spans="1:7" x14ac:dyDescent="0.35">
      <c r="A206" s="26" t="s">
        <v>153</v>
      </c>
      <c r="E206" s="10"/>
      <c r="G206" s="44"/>
    </row>
    <row r="207" spans="1:7" x14ac:dyDescent="0.35">
      <c r="A207" s="26" t="s">
        <v>154</v>
      </c>
      <c r="E207" s="80" t="s">
        <v>156</v>
      </c>
      <c r="G207" s="44"/>
    </row>
    <row r="212" spans="1:5" x14ac:dyDescent="0.35">
      <c r="B212" s="81"/>
      <c r="C212" s="81"/>
      <c r="D212" s="81"/>
      <c r="E212" s="81"/>
    </row>
    <row r="213" spans="1:5" x14ac:dyDescent="0.35">
      <c r="B213" s="81"/>
      <c r="C213" s="81"/>
      <c r="D213" s="81"/>
      <c r="E213" s="81"/>
    </row>
    <row r="214" spans="1:5" x14ac:dyDescent="0.35">
      <c r="B214" s="81"/>
      <c r="C214" s="81"/>
      <c r="D214" s="81"/>
      <c r="E214" s="81"/>
    </row>
    <row r="215" spans="1:5" x14ac:dyDescent="0.35">
      <c r="B215" s="81"/>
      <c r="C215" s="81"/>
      <c r="D215" s="81"/>
      <c r="E215" s="81"/>
    </row>
    <row r="216" spans="1:5" x14ac:dyDescent="0.35">
      <c r="A216" s="81"/>
      <c r="B216" s="81"/>
      <c r="C216" s="81"/>
      <c r="D216" s="81"/>
      <c r="E216" s="81"/>
    </row>
    <row r="217" spans="1:5" x14ac:dyDescent="0.35">
      <c r="A217" s="81"/>
      <c r="B217" s="81"/>
      <c r="C217" s="81"/>
      <c r="D217" s="81"/>
      <c r="E217" s="81"/>
    </row>
    <row r="218" spans="1:5" x14ac:dyDescent="0.35">
      <c r="A218" s="81"/>
      <c r="B218" s="81"/>
      <c r="C218" s="81"/>
      <c r="D218" s="81"/>
      <c r="E218" s="81"/>
    </row>
    <row r="219" spans="1:5" x14ac:dyDescent="0.35">
      <c r="A219" s="81"/>
      <c r="B219" s="81"/>
      <c r="C219" s="81"/>
      <c r="D219" s="81"/>
      <c r="E219" s="81"/>
    </row>
    <row r="220" spans="1:5" x14ac:dyDescent="0.35">
      <c r="A220" s="81"/>
      <c r="B220" s="81"/>
      <c r="C220" s="81"/>
      <c r="D220" s="81"/>
      <c r="E220" s="81"/>
    </row>
    <row r="222" spans="1:5" x14ac:dyDescent="0.35">
      <c r="A222" s="81"/>
      <c r="B222" s="81"/>
      <c r="C222" s="81"/>
      <c r="D222" s="81"/>
      <c r="E222" s="81"/>
    </row>
    <row r="223" spans="1:5" x14ac:dyDescent="0.35">
      <c r="A223" s="81"/>
      <c r="B223" s="81"/>
      <c r="C223" s="81"/>
      <c r="D223" s="81"/>
      <c r="E223" s="81"/>
    </row>
    <row r="224" spans="1:5" x14ac:dyDescent="0.35">
      <c r="A224" s="81"/>
      <c r="B224" s="81"/>
      <c r="C224" s="81"/>
      <c r="D224" s="81"/>
      <c r="E224" s="81"/>
    </row>
    <row r="225" spans="1:5" x14ac:dyDescent="0.35">
      <c r="A225" s="81"/>
      <c r="B225" s="81"/>
      <c r="C225" s="81"/>
      <c r="D225" s="81"/>
      <c r="E225" s="81"/>
    </row>
    <row r="226" spans="1:5" x14ac:dyDescent="0.35">
      <c r="A226" s="81"/>
      <c r="B226" s="81"/>
      <c r="C226" s="81"/>
      <c r="D226" s="81"/>
      <c r="E226" s="81"/>
    </row>
    <row r="227" spans="1:5" x14ac:dyDescent="0.35">
      <c r="A227" s="81"/>
      <c r="B227" s="81"/>
      <c r="C227" s="81"/>
      <c r="D227" s="81"/>
      <c r="E227" s="81"/>
    </row>
    <row r="228" spans="1:5" x14ac:dyDescent="0.35">
      <c r="A228" s="81"/>
      <c r="B228" s="81"/>
      <c r="C228" s="81"/>
      <c r="D228" s="81"/>
      <c r="E228" s="81"/>
    </row>
  </sheetData>
  <pageMargins left="0.7" right="0.7" top="0.75" bottom="0.75" header="0.3" footer="0.3"/>
  <pageSetup scale="50" fitToHeight="0" orientation="portrait" r:id="rId1"/>
  <headerFooter>
    <oddHeader xml:space="preserve">&amp;CNissan Auto Receivables 22-A
</oddHeader>
    <oddFooter>Page &amp;P of &amp;N</oddFooter>
  </headerFooter>
  <rowBreaks count="3" manualBreakCount="3">
    <brk id="54" max="16383" man="1"/>
    <brk id="108" max="16383" man="1"/>
    <brk id="169" max="16383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A560B4-557B-404C-A655-D19B0B8C2301}">
  <sheetPr codeName="Sheet7">
    <pageSetUpPr fitToPage="1"/>
  </sheetPr>
  <dimension ref="A1:IV228"/>
  <sheetViews>
    <sheetView showRuler="0" zoomScale="80" zoomScaleNormal="80" zoomScaleSheetLayoutView="90" workbookViewId="0">
      <selection activeCell="A17" sqref="A17"/>
    </sheetView>
  </sheetViews>
  <sheetFormatPr defaultColWidth="9.1796875" defaultRowHeight="17.5" x14ac:dyDescent="0.35"/>
  <cols>
    <col min="1" max="1" width="43.453125" style="2" customWidth="1"/>
    <col min="2" max="2" width="23.81640625" style="2" customWidth="1"/>
    <col min="3" max="3" width="26.81640625" style="2" customWidth="1"/>
    <col min="4" max="4" width="24.7265625" style="2" customWidth="1"/>
    <col min="5" max="5" width="39.26953125" style="2" bestFit="1" customWidth="1"/>
    <col min="6" max="6" width="23.81640625" style="3" customWidth="1"/>
    <col min="7" max="7" width="34.54296875" style="4" customWidth="1"/>
    <col min="8" max="9" width="34.54296875" style="2" customWidth="1"/>
    <col min="10" max="10" width="9.1796875" style="2"/>
    <col min="11" max="11" width="9.54296875" style="2" bestFit="1" customWidth="1"/>
    <col min="12" max="16384" width="9.1796875" style="2"/>
  </cols>
  <sheetData>
    <row r="1" spans="1:13" ht="18" x14ac:dyDescent="0.35">
      <c r="A1" s="1" t="s">
        <v>0</v>
      </c>
    </row>
    <row r="2" spans="1:13" ht="15.75" customHeight="1" x14ac:dyDescent="0.45">
      <c r="C2" s="5"/>
    </row>
    <row r="3" spans="1:13" ht="15.75" customHeight="1" x14ac:dyDescent="0.45">
      <c r="A3" s="2" t="s">
        <v>1</v>
      </c>
      <c r="B3" s="6">
        <v>45199</v>
      </c>
      <c r="C3" s="7" t="s">
        <v>2</v>
      </c>
      <c r="D3" s="2">
        <v>30</v>
      </c>
      <c r="E3" s="2" t="s">
        <v>3</v>
      </c>
      <c r="F3" s="8">
        <v>45170</v>
      </c>
      <c r="G3" s="2"/>
    </row>
    <row r="4" spans="1:13" ht="15.75" customHeight="1" x14ac:dyDescent="0.45">
      <c r="A4" s="2" t="s">
        <v>4</v>
      </c>
      <c r="B4" s="6">
        <v>45215</v>
      </c>
      <c r="C4" s="7" t="s">
        <v>5</v>
      </c>
      <c r="D4" s="9">
        <v>31</v>
      </c>
      <c r="E4" s="2" t="s">
        <v>6</v>
      </c>
      <c r="F4" s="8">
        <v>45199</v>
      </c>
      <c r="G4" s="2"/>
    </row>
    <row r="5" spans="1:13" ht="17.25" customHeight="1" x14ac:dyDescent="0.45">
      <c r="C5" s="5"/>
      <c r="E5" s="2" t="s">
        <v>7</v>
      </c>
      <c r="F5" s="8">
        <v>45184</v>
      </c>
      <c r="G5" s="2"/>
    </row>
    <row r="6" spans="1:13" ht="15.75" customHeight="1" x14ac:dyDescent="0.45">
      <c r="C6" s="5"/>
      <c r="E6" s="2" t="s">
        <v>8</v>
      </c>
      <c r="F6" s="8">
        <v>45215</v>
      </c>
      <c r="G6" s="2"/>
    </row>
    <row r="7" spans="1:13" x14ac:dyDescent="0.35">
      <c r="A7" s="10"/>
      <c r="B7" s="11"/>
      <c r="C7" s="12"/>
      <c r="D7" s="10"/>
      <c r="E7" s="10"/>
      <c r="F7" s="13"/>
    </row>
    <row r="8" spans="1:13" x14ac:dyDescent="0.35">
      <c r="A8" s="10"/>
      <c r="B8" s="10"/>
      <c r="C8" s="12"/>
      <c r="D8" s="10"/>
      <c r="E8" s="10"/>
      <c r="F8" s="13"/>
    </row>
    <row r="9" spans="1:13" x14ac:dyDescent="0.35">
      <c r="B9" s="14" t="s">
        <v>9</v>
      </c>
      <c r="C9" s="14" t="s">
        <v>10</v>
      </c>
      <c r="D9" s="14" t="s">
        <v>11</v>
      </c>
      <c r="E9" s="14" t="s">
        <v>12</v>
      </c>
      <c r="F9" s="15" t="s">
        <v>13</v>
      </c>
    </row>
    <row r="10" spans="1:13" x14ac:dyDescent="0.35">
      <c r="A10" s="2" t="s">
        <v>14</v>
      </c>
      <c r="B10" s="16"/>
      <c r="C10" s="17">
        <v>1142065005.3199999</v>
      </c>
      <c r="D10" s="18">
        <v>577941265.99000001</v>
      </c>
      <c r="E10" s="19">
        <v>555267989.98000002</v>
      </c>
      <c r="F10" s="20">
        <f>IF(C12&lt;=0,0,E10/C12)</f>
        <v>0.53305726981106838</v>
      </c>
      <c r="G10" s="21"/>
      <c r="H10" s="22"/>
      <c r="I10" s="22"/>
      <c r="J10" s="22"/>
      <c r="K10" s="22"/>
      <c r="L10" s="22"/>
      <c r="M10" s="22"/>
    </row>
    <row r="11" spans="1:13" x14ac:dyDescent="0.35">
      <c r="A11" s="2" t="s">
        <v>15</v>
      </c>
      <c r="B11" s="16"/>
      <c r="C11" s="23">
        <v>100398337.54000001</v>
      </c>
      <c r="D11" s="18">
        <v>36387878.200000003</v>
      </c>
      <c r="E11" s="19">
        <v>34210212.899999999</v>
      </c>
      <c r="F11" s="20"/>
      <c r="G11" s="21"/>
      <c r="H11" s="22"/>
      <c r="I11" s="22"/>
      <c r="J11" s="22"/>
      <c r="K11" s="22"/>
      <c r="L11" s="22"/>
      <c r="M11" s="22"/>
    </row>
    <row r="12" spans="1:13" x14ac:dyDescent="0.35">
      <c r="A12" s="2" t="s">
        <v>16</v>
      </c>
      <c r="B12" s="16"/>
      <c r="C12" s="24">
        <f>C10-C11</f>
        <v>1041666667.78</v>
      </c>
      <c r="D12" s="18">
        <v>541553387.78999996</v>
      </c>
      <c r="E12" s="19">
        <v>521057777.08000004</v>
      </c>
      <c r="F12" s="20"/>
      <c r="G12" s="21"/>
      <c r="H12" s="22"/>
      <c r="I12" s="22"/>
      <c r="J12" s="22"/>
      <c r="K12" s="22"/>
      <c r="L12" s="22"/>
      <c r="M12" s="22"/>
    </row>
    <row r="13" spans="1:13" x14ac:dyDescent="0.35">
      <c r="A13" s="2" t="s">
        <v>17</v>
      </c>
      <c r="B13" s="10"/>
      <c r="C13" s="24">
        <f>SUM(C14:C19)</f>
        <v>1041666667.78</v>
      </c>
      <c r="D13" s="18">
        <f>SUM(D14:D19)</f>
        <v>541553387.78999996</v>
      </c>
      <c r="E13" s="19">
        <f>SUM(E14:E19)</f>
        <v>521057777.08000004</v>
      </c>
      <c r="F13" s="20">
        <f>IF(C13&lt;=0,0,E13/C13)</f>
        <v>0.50021546546216977</v>
      </c>
      <c r="G13" s="21"/>
      <c r="H13" s="25"/>
      <c r="I13" s="22"/>
      <c r="J13" s="22"/>
      <c r="K13" s="22"/>
      <c r="L13" s="22"/>
      <c r="M13" s="22"/>
    </row>
    <row r="14" spans="1:13" x14ac:dyDescent="0.35">
      <c r="A14" s="26" t="s">
        <v>18</v>
      </c>
      <c r="B14" s="27">
        <v>4.9597E-3</v>
      </c>
      <c r="C14" s="23">
        <v>180000000</v>
      </c>
      <c r="D14" s="18">
        <v>0</v>
      </c>
      <c r="E14" s="19">
        <v>0</v>
      </c>
      <c r="F14" s="20">
        <f t="shared" ref="F14:F19" si="0">IF(C14&lt;=0,0,E14/C14)</f>
        <v>0</v>
      </c>
      <c r="G14" s="21"/>
      <c r="H14" s="25"/>
      <c r="I14" s="22"/>
      <c r="J14" s="22"/>
      <c r="K14" s="22"/>
      <c r="L14" s="22"/>
      <c r="M14" s="22"/>
    </row>
    <row r="15" spans="1:13" x14ac:dyDescent="0.35">
      <c r="A15" s="26" t="s">
        <v>19</v>
      </c>
      <c r="B15" s="27">
        <v>1.32E-2</v>
      </c>
      <c r="C15" s="23">
        <v>365000000</v>
      </c>
      <c r="D15" s="18">
        <v>44886720.01000002</v>
      </c>
      <c r="E15" s="19">
        <v>24391109.300000101</v>
      </c>
      <c r="F15" s="20">
        <f t="shared" si="0"/>
        <v>6.6824956986301642E-2</v>
      </c>
      <c r="G15" s="21"/>
      <c r="I15" s="22"/>
      <c r="J15" s="22"/>
      <c r="K15" s="22"/>
      <c r="L15" s="22"/>
      <c r="M15" s="22"/>
    </row>
    <row r="16" spans="1:13" x14ac:dyDescent="0.35">
      <c r="A16" s="26" t="s">
        <v>20</v>
      </c>
      <c r="B16" s="27">
        <v>0</v>
      </c>
      <c r="C16" s="23">
        <v>0</v>
      </c>
      <c r="D16" s="18">
        <v>0</v>
      </c>
      <c r="E16" s="19">
        <v>0</v>
      </c>
      <c r="F16" s="20">
        <f>IF(C16&lt;=0,0,E16/C16)</f>
        <v>0</v>
      </c>
      <c r="G16" s="21"/>
      <c r="I16" s="22"/>
      <c r="J16" s="22"/>
      <c r="K16" s="22"/>
      <c r="L16" s="22"/>
      <c r="M16" s="22"/>
    </row>
    <row r="17" spans="1:13" x14ac:dyDescent="0.35">
      <c r="A17" s="26" t="s">
        <v>21</v>
      </c>
      <c r="B17" s="27">
        <v>1.8599999999999998E-2</v>
      </c>
      <c r="C17" s="23">
        <v>365000000</v>
      </c>
      <c r="D17" s="18">
        <v>365000000</v>
      </c>
      <c r="E17" s="19">
        <v>365000000</v>
      </c>
      <c r="F17" s="20">
        <f t="shared" si="0"/>
        <v>1</v>
      </c>
      <c r="G17" s="21"/>
      <c r="I17" s="22"/>
      <c r="J17" s="22"/>
      <c r="K17" s="22"/>
      <c r="L17" s="22"/>
      <c r="M17" s="22"/>
    </row>
    <row r="18" spans="1:13" x14ac:dyDescent="0.35">
      <c r="A18" s="26" t="s">
        <v>22</v>
      </c>
      <c r="B18" s="27">
        <v>2.07E-2</v>
      </c>
      <c r="C18" s="23">
        <v>90000000</v>
      </c>
      <c r="D18" s="18">
        <v>90000000</v>
      </c>
      <c r="E18" s="19">
        <v>90000000</v>
      </c>
      <c r="F18" s="20">
        <f t="shared" si="0"/>
        <v>1</v>
      </c>
      <c r="I18" s="22"/>
      <c r="J18" s="22"/>
      <c r="K18" s="22"/>
      <c r="L18" s="22"/>
      <c r="M18" s="22"/>
    </row>
    <row r="19" spans="1:13" x14ac:dyDescent="0.35">
      <c r="A19" s="26" t="s">
        <v>23</v>
      </c>
      <c r="B19" s="27">
        <v>0</v>
      </c>
      <c r="C19" s="17">
        <v>41666667.780000001</v>
      </c>
      <c r="D19" s="18">
        <v>41666667.780000001</v>
      </c>
      <c r="E19" s="19">
        <v>41666667.780000001</v>
      </c>
      <c r="F19" s="20">
        <f t="shared" si="0"/>
        <v>1</v>
      </c>
      <c r="I19" s="22"/>
      <c r="J19" s="22"/>
      <c r="K19" s="22"/>
      <c r="L19" s="22"/>
      <c r="M19" s="22"/>
    </row>
    <row r="20" spans="1:13" x14ac:dyDescent="0.35">
      <c r="A20" s="26"/>
      <c r="B20" s="28"/>
      <c r="C20" s="29"/>
      <c r="D20" s="29"/>
      <c r="E20" s="29"/>
      <c r="F20" s="30"/>
    </row>
    <row r="21" spans="1:13" x14ac:dyDescent="0.35">
      <c r="A21" s="26"/>
      <c r="B21" s="28"/>
      <c r="C21" s="29"/>
      <c r="D21" s="29"/>
      <c r="E21" s="29"/>
      <c r="F21" s="31"/>
    </row>
    <row r="22" spans="1:13" ht="35" x14ac:dyDescent="0.35">
      <c r="A22" s="26"/>
      <c r="B22" s="32" t="s">
        <v>24</v>
      </c>
      <c r="C22" s="32" t="s">
        <v>25</v>
      </c>
      <c r="D22" s="33" t="s">
        <v>26</v>
      </c>
      <c r="E22" s="33" t="s">
        <v>27</v>
      </c>
      <c r="F22" s="31"/>
    </row>
    <row r="23" spans="1:13" x14ac:dyDescent="0.35">
      <c r="A23" s="26" t="s">
        <v>18</v>
      </c>
      <c r="B23" s="18">
        <v>0</v>
      </c>
      <c r="C23" s="18">
        <v>0</v>
      </c>
      <c r="D23" s="34">
        <f>IF(C14&lt;=0,0,B23/(C14/1000))</f>
        <v>0</v>
      </c>
      <c r="E23" s="35">
        <f>IF(C14&lt;=0,0,C23/(C14/1000))</f>
        <v>0</v>
      </c>
      <c r="F23" s="31"/>
    </row>
    <row r="24" spans="1:13" x14ac:dyDescent="0.35">
      <c r="A24" s="26" t="s">
        <v>19</v>
      </c>
      <c r="B24" s="18">
        <v>20495610.709999919</v>
      </c>
      <c r="C24" s="18">
        <v>49375.39</v>
      </c>
      <c r="D24" s="34">
        <f t="shared" ref="D24:D28" si="1">IF(C15&lt;=0,0,B24/(C15/1000))</f>
        <v>56.152358109588818</v>
      </c>
      <c r="E24" s="35">
        <f t="shared" ref="E24:E28" si="2">IF(C15&lt;=0,0,C24/(C15/1000))</f>
        <v>0.13527504109589042</v>
      </c>
      <c r="F24" s="31"/>
    </row>
    <row r="25" spans="1:13" x14ac:dyDescent="0.35">
      <c r="A25" s="26" t="s">
        <v>20</v>
      </c>
      <c r="B25" s="18">
        <v>0</v>
      </c>
      <c r="C25" s="18">
        <v>0</v>
      </c>
      <c r="D25" s="34">
        <f t="shared" si="1"/>
        <v>0</v>
      </c>
      <c r="E25" s="35">
        <f>IF(C16&lt;=0,0,C25/(C16/1000))</f>
        <v>0</v>
      </c>
      <c r="F25" s="31"/>
    </row>
    <row r="26" spans="1:13" x14ac:dyDescent="0.35">
      <c r="A26" s="26" t="s">
        <v>21</v>
      </c>
      <c r="B26" s="18">
        <v>0</v>
      </c>
      <c r="C26" s="18">
        <v>565750</v>
      </c>
      <c r="D26" s="34">
        <f t="shared" si="1"/>
        <v>0</v>
      </c>
      <c r="E26" s="35">
        <f t="shared" si="2"/>
        <v>1.55</v>
      </c>
      <c r="F26" s="31"/>
    </row>
    <row r="27" spans="1:13" x14ac:dyDescent="0.35">
      <c r="A27" s="26" t="s">
        <v>22</v>
      </c>
      <c r="B27" s="18">
        <v>0</v>
      </c>
      <c r="C27" s="18">
        <v>155250</v>
      </c>
      <c r="D27" s="34">
        <f t="shared" si="1"/>
        <v>0</v>
      </c>
      <c r="E27" s="35">
        <f t="shared" si="2"/>
        <v>1.7250000000000001</v>
      </c>
      <c r="F27" s="31"/>
    </row>
    <row r="28" spans="1:13" x14ac:dyDescent="0.35">
      <c r="A28" s="26" t="s">
        <v>23</v>
      </c>
      <c r="B28" s="18">
        <v>0</v>
      </c>
      <c r="C28" s="18">
        <v>0</v>
      </c>
      <c r="D28" s="34">
        <f t="shared" si="1"/>
        <v>0</v>
      </c>
      <c r="E28" s="35">
        <f t="shared" si="2"/>
        <v>0</v>
      </c>
      <c r="F28" s="31"/>
    </row>
    <row r="29" spans="1:13" ht="18" thickBot="1" x14ac:dyDescent="0.4">
      <c r="A29" s="2" t="s">
        <v>28</v>
      </c>
      <c r="B29" s="36">
        <f>SUM(B23:B28)</f>
        <v>20495610.709999919</v>
      </c>
      <c r="C29" s="36">
        <f>SUM(C23:C28)</f>
        <v>770375.39</v>
      </c>
      <c r="D29" s="37"/>
      <c r="E29" s="29"/>
      <c r="F29" s="31"/>
    </row>
    <row r="30" spans="1:13" x14ac:dyDescent="0.35">
      <c r="B30" s="25"/>
      <c r="C30" s="25"/>
      <c r="D30" s="38"/>
      <c r="E30" s="25"/>
      <c r="F30" s="39"/>
    </row>
    <row r="31" spans="1:13" x14ac:dyDescent="0.35">
      <c r="A31" s="26"/>
      <c r="B31" s="28"/>
      <c r="C31" s="25"/>
      <c r="D31" s="25"/>
      <c r="E31" s="25"/>
      <c r="F31" s="39"/>
    </row>
    <row r="32" spans="1:13" x14ac:dyDescent="0.35">
      <c r="A32" s="2" t="s">
        <v>29</v>
      </c>
      <c r="E32" s="40"/>
    </row>
    <row r="33" spans="1:7" x14ac:dyDescent="0.35">
      <c r="E33" s="40"/>
    </row>
    <row r="34" spans="1:7" x14ac:dyDescent="0.35">
      <c r="A34" s="26" t="s">
        <v>30</v>
      </c>
    </row>
    <row r="35" spans="1:7" x14ac:dyDescent="0.35">
      <c r="A35" s="41" t="s">
        <v>31</v>
      </c>
      <c r="E35" s="42">
        <v>649560.52</v>
      </c>
      <c r="F35" s="43"/>
      <c r="G35" s="44"/>
    </row>
    <row r="36" spans="1:7" x14ac:dyDescent="0.35">
      <c r="A36" s="41" t="s">
        <v>32</v>
      </c>
      <c r="E36" s="45">
        <v>0</v>
      </c>
      <c r="F36" s="43"/>
      <c r="G36" s="44"/>
    </row>
    <row r="37" spans="1:7" x14ac:dyDescent="0.35">
      <c r="A37" s="26" t="s">
        <v>33</v>
      </c>
      <c r="E37" s="42">
        <f>SUM(E35:E36)</f>
        <v>649560.52</v>
      </c>
      <c r="F37" s="43"/>
      <c r="G37" s="44"/>
    </row>
    <row r="38" spans="1:7" x14ac:dyDescent="0.35">
      <c r="E38" s="46"/>
      <c r="F38" s="43"/>
      <c r="G38" s="44"/>
    </row>
    <row r="39" spans="1:7" x14ac:dyDescent="0.35">
      <c r="A39" s="26" t="s">
        <v>34</v>
      </c>
      <c r="E39" s="46"/>
      <c r="F39" s="43"/>
      <c r="G39" s="44"/>
    </row>
    <row r="40" spans="1:7" x14ac:dyDescent="0.35">
      <c r="A40" s="41" t="s">
        <v>35</v>
      </c>
      <c r="E40" s="42">
        <v>22487977.690000001</v>
      </c>
      <c r="F40" s="43"/>
      <c r="G40" s="44"/>
    </row>
    <row r="41" spans="1:7" x14ac:dyDescent="0.35">
      <c r="A41" s="41" t="s">
        <v>36</v>
      </c>
      <c r="E41" s="45">
        <v>0</v>
      </c>
      <c r="F41" s="43"/>
      <c r="G41" s="44"/>
    </row>
    <row r="42" spans="1:7" x14ac:dyDescent="0.35">
      <c r="A42" s="26" t="s">
        <v>37</v>
      </c>
      <c r="E42" s="42">
        <f>SUM(E40:E41)</f>
        <v>22487977.690000001</v>
      </c>
      <c r="F42" s="43"/>
      <c r="G42" s="44"/>
    </row>
    <row r="43" spans="1:7" x14ac:dyDescent="0.35">
      <c r="A43" s="41"/>
      <c r="E43" s="47"/>
      <c r="F43" s="43"/>
      <c r="G43" s="44"/>
    </row>
    <row r="44" spans="1:7" x14ac:dyDescent="0.35">
      <c r="A44" s="26" t="s">
        <v>38</v>
      </c>
      <c r="E44" s="42">
        <v>131570.01</v>
      </c>
      <c r="F44" s="43"/>
      <c r="G44" s="44"/>
    </row>
    <row r="45" spans="1:7" x14ac:dyDescent="0.35">
      <c r="A45" s="26"/>
      <c r="E45" s="42"/>
      <c r="F45" s="43"/>
      <c r="G45" s="44"/>
    </row>
    <row r="46" spans="1:7" x14ac:dyDescent="0.35">
      <c r="A46" s="26"/>
      <c r="E46" s="48"/>
      <c r="F46" s="43"/>
      <c r="G46" s="44"/>
    </row>
    <row r="47" spans="1:7" ht="18" thickBot="1" x14ac:dyDescent="0.4">
      <c r="A47" s="2" t="s">
        <v>39</v>
      </c>
      <c r="E47" s="49">
        <f>E37+E42+E44</f>
        <v>23269108.220000003</v>
      </c>
      <c r="F47" s="43"/>
      <c r="G47" s="44"/>
    </row>
    <row r="48" spans="1:7" ht="18" thickTop="1" x14ac:dyDescent="0.35">
      <c r="E48" s="50"/>
      <c r="F48" s="43"/>
      <c r="G48" s="44"/>
    </row>
    <row r="49" spans="1:7" x14ac:dyDescent="0.35">
      <c r="A49" s="2" t="s">
        <v>40</v>
      </c>
      <c r="D49" s="51"/>
      <c r="E49" s="52"/>
      <c r="F49" s="43"/>
      <c r="G49" s="44"/>
    </row>
    <row r="50" spans="1:7" x14ac:dyDescent="0.35">
      <c r="D50" s="53" t="s">
        <v>41</v>
      </c>
      <c r="E50" s="53" t="s">
        <v>42</v>
      </c>
      <c r="F50" s="43"/>
      <c r="G50" s="44"/>
    </row>
    <row r="51" spans="1:7" x14ac:dyDescent="0.35">
      <c r="A51" s="26" t="s">
        <v>43</v>
      </c>
      <c r="D51" s="54">
        <v>37139</v>
      </c>
      <c r="E51" s="48">
        <v>541553387.78999996</v>
      </c>
      <c r="F51" s="43"/>
      <c r="G51" s="44"/>
    </row>
    <row r="52" spans="1:7" x14ac:dyDescent="0.35">
      <c r="A52" s="26" t="s">
        <v>44</v>
      </c>
      <c r="D52" s="10"/>
      <c r="E52" s="45">
        <f>D12-E12</f>
        <v>20495610.709999919</v>
      </c>
      <c r="F52" s="43"/>
      <c r="G52" s="44"/>
    </row>
    <row r="53" spans="1:7" x14ac:dyDescent="0.35">
      <c r="A53" s="26"/>
      <c r="D53" s="55">
        <v>36593</v>
      </c>
      <c r="E53" s="56">
        <f>E51-E52</f>
        <v>521057777.08000004</v>
      </c>
      <c r="F53" s="43"/>
      <c r="G53" s="44"/>
    </row>
    <row r="54" spans="1:7" x14ac:dyDescent="0.35">
      <c r="F54" s="43"/>
      <c r="G54" s="44"/>
    </row>
    <row r="55" spans="1:7" x14ac:dyDescent="0.35">
      <c r="A55" s="2" t="s">
        <v>45</v>
      </c>
      <c r="E55" s="51"/>
      <c r="F55" s="43"/>
      <c r="G55" s="44"/>
    </row>
    <row r="56" spans="1:7" x14ac:dyDescent="0.35">
      <c r="F56" s="43"/>
      <c r="G56" s="44"/>
    </row>
    <row r="57" spans="1:7" x14ac:dyDescent="0.35">
      <c r="A57" s="26" t="s">
        <v>39</v>
      </c>
      <c r="E57" s="57">
        <f>E47</f>
        <v>23269108.220000003</v>
      </c>
      <c r="F57" s="43"/>
      <c r="G57" s="44"/>
    </row>
    <row r="58" spans="1:7" x14ac:dyDescent="0.35">
      <c r="A58" s="26" t="s">
        <v>46</v>
      </c>
      <c r="E58" s="57">
        <v>0</v>
      </c>
      <c r="F58" s="43"/>
      <c r="G58" s="44"/>
    </row>
    <row r="59" spans="1:7" x14ac:dyDescent="0.35">
      <c r="A59" s="26" t="s">
        <v>47</v>
      </c>
      <c r="E59" s="12">
        <f>SUM(E57:E58)</f>
        <v>23269108.220000003</v>
      </c>
      <c r="F59" s="43"/>
      <c r="G59" s="44"/>
    </row>
    <row r="60" spans="1:7" x14ac:dyDescent="0.35">
      <c r="F60" s="43"/>
      <c r="G60" s="44"/>
    </row>
    <row r="61" spans="1:7" x14ac:dyDescent="0.35">
      <c r="A61" s="26" t="s">
        <v>48</v>
      </c>
      <c r="E61" s="25">
        <v>0</v>
      </c>
      <c r="F61" s="43"/>
      <c r="G61" s="44"/>
    </row>
    <row r="62" spans="1:7" x14ac:dyDescent="0.35">
      <c r="F62" s="43"/>
      <c r="G62" s="44"/>
    </row>
    <row r="63" spans="1:7" x14ac:dyDescent="0.35">
      <c r="A63" s="26" t="s">
        <v>49</v>
      </c>
      <c r="F63" s="43"/>
      <c r="G63" s="44"/>
    </row>
    <row r="64" spans="1:7" x14ac:dyDescent="0.35">
      <c r="A64" s="41" t="s">
        <v>50</v>
      </c>
      <c r="E64" s="57">
        <v>481617.72</v>
      </c>
      <c r="F64" s="43"/>
      <c r="G64" s="44"/>
    </row>
    <row r="65" spans="1:7" x14ac:dyDescent="0.35">
      <c r="A65" s="41" t="s">
        <v>51</v>
      </c>
      <c r="E65" s="57">
        <v>481617.72</v>
      </c>
      <c r="F65" s="43"/>
      <c r="G65" s="44"/>
    </row>
    <row r="66" spans="1:7" x14ac:dyDescent="0.35">
      <c r="A66" s="41" t="s">
        <v>52</v>
      </c>
      <c r="E66" s="12">
        <v>0</v>
      </c>
      <c r="F66" s="43"/>
      <c r="G66" s="44"/>
    </row>
    <row r="67" spans="1:7" x14ac:dyDescent="0.35">
      <c r="F67" s="43"/>
      <c r="G67" s="44"/>
    </row>
    <row r="68" spans="1:7" x14ac:dyDescent="0.35">
      <c r="A68" s="26" t="s">
        <v>53</v>
      </c>
      <c r="F68" s="43"/>
      <c r="G68" s="44"/>
    </row>
    <row r="69" spans="1:7" x14ac:dyDescent="0.35">
      <c r="A69" s="41" t="s">
        <v>54</v>
      </c>
      <c r="F69" s="43"/>
      <c r="G69" s="44"/>
    </row>
    <row r="70" spans="1:7" x14ac:dyDescent="0.35">
      <c r="A70" s="58" t="s">
        <v>55</v>
      </c>
      <c r="E70" s="57">
        <v>0</v>
      </c>
      <c r="F70" s="43"/>
      <c r="G70" s="44"/>
    </row>
    <row r="71" spans="1:7" x14ac:dyDescent="0.35">
      <c r="A71" s="58" t="s">
        <v>56</v>
      </c>
      <c r="E71" s="57">
        <v>0</v>
      </c>
      <c r="F71" s="43"/>
      <c r="G71" s="44"/>
    </row>
    <row r="72" spans="1:7" x14ac:dyDescent="0.35">
      <c r="A72" s="58" t="s">
        <v>57</v>
      </c>
      <c r="E72" s="57">
        <v>0</v>
      </c>
      <c r="F72" s="43"/>
      <c r="G72" s="44"/>
    </row>
    <row r="73" spans="1:7" x14ac:dyDescent="0.35">
      <c r="A73" s="58"/>
      <c r="E73" s="57"/>
      <c r="F73" s="43"/>
      <c r="G73" s="44"/>
    </row>
    <row r="74" spans="1:7" x14ac:dyDescent="0.35">
      <c r="A74" s="58" t="s">
        <v>58</v>
      </c>
      <c r="E74" s="57">
        <v>0</v>
      </c>
      <c r="F74" s="43"/>
      <c r="G74" s="44"/>
    </row>
    <row r="75" spans="1:7" x14ac:dyDescent="0.35">
      <c r="A75" s="58" t="s">
        <v>59</v>
      </c>
      <c r="E75" s="57">
        <v>0</v>
      </c>
      <c r="F75" s="43"/>
      <c r="G75" s="44"/>
    </row>
    <row r="76" spans="1:7" x14ac:dyDescent="0.35">
      <c r="F76" s="43"/>
      <c r="G76" s="44"/>
    </row>
    <row r="77" spans="1:7" x14ac:dyDescent="0.35">
      <c r="A77" s="41" t="s">
        <v>60</v>
      </c>
      <c r="F77" s="43"/>
      <c r="G77" s="44"/>
    </row>
    <row r="78" spans="1:7" x14ac:dyDescent="0.35">
      <c r="A78" s="58" t="s">
        <v>61</v>
      </c>
      <c r="E78" s="57">
        <v>0</v>
      </c>
      <c r="F78" s="43"/>
      <c r="G78" s="44"/>
    </row>
    <row r="79" spans="1:7" x14ac:dyDescent="0.35">
      <c r="A79" s="58" t="s">
        <v>62</v>
      </c>
      <c r="E79" s="57">
        <v>0</v>
      </c>
      <c r="F79" s="43"/>
      <c r="G79" s="44"/>
    </row>
    <row r="80" spans="1:7" x14ac:dyDescent="0.35">
      <c r="A80" s="58" t="s">
        <v>63</v>
      </c>
      <c r="E80" s="57">
        <v>49375.39</v>
      </c>
      <c r="F80" s="43"/>
      <c r="G80" s="44"/>
    </row>
    <row r="81" spans="1:7" x14ac:dyDescent="0.35">
      <c r="A81" s="58"/>
      <c r="E81" s="57"/>
      <c r="F81" s="43"/>
      <c r="G81" s="44"/>
    </row>
    <row r="82" spans="1:7" x14ac:dyDescent="0.35">
      <c r="A82" s="58" t="s">
        <v>64</v>
      </c>
      <c r="E82" s="57">
        <v>49375.39</v>
      </c>
      <c r="F82" s="43"/>
      <c r="G82" s="44"/>
    </row>
    <row r="83" spans="1:7" x14ac:dyDescent="0.35">
      <c r="A83" s="58" t="s">
        <v>65</v>
      </c>
      <c r="E83" s="57">
        <v>0</v>
      </c>
      <c r="F83" s="43"/>
      <c r="G83" s="44"/>
    </row>
    <row r="84" spans="1:7" x14ac:dyDescent="0.35">
      <c r="A84" s="58"/>
      <c r="F84" s="43"/>
      <c r="G84" s="44"/>
    </row>
    <row r="85" spans="1:7" x14ac:dyDescent="0.35">
      <c r="A85" s="41" t="s">
        <v>66</v>
      </c>
      <c r="F85" s="43"/>
      <c r="G85" s="44"/>
    </row>
    <row r="86" spans="1:7" x14ac:dyDescent="0.35">
      <c r="A86" s="58" t="s">
        <v>67</v>
      </c>
      <c r="E86" s="57">
        <v>0</v>
      </c>
      <c r="F86" s="43"/>
      <c r="G86" s="44"/>
    </row>
    <row r="87" spans="1:7" x14ac:dyDescent="0.35">
      <c r="A87" s="58" t="s">
        <v>68</v>
      </c>
      <c r="E87" s="57">
        <v>0</v>
      </c>
      <c r="F87" s="43"/>
      <c r="G87" s="44"/>
    </row>
    <row r="88" spans="1:7" x14ac:dyDescent="0.35">
      <c r="A88" s="58" t="s">
        <v>69</v>
      </c>
      <c r="E88" s="57">
        <v>0</v>
      </c>
      <c r="F88" s="43"/>
      <c r="G88" s="44"/>
    </row>
    <row r="89" spans="1:7" x14ac:dyDescent="0.35">
      <c r="A89" s="58"/>
      <c r="E89" s="57"/>
      <c r="F89" s="43"/>
      <c r="G89" s="44"/>
    </row>
    <row r="90" spans="1:7" x14ac:dyDescent="0.35">
      <c r="A90" s="58" t="s">
        <v>70</v>
      </c>
      <c r="E90" s="57">
        <v>0</v>
      </c>
      <c r="F90" s="43"/>
      <c r="G90" s="44"/>
    </row>
    <row r="91" spans="1:7" x14ac:dyDescent="0.35">
      <c r="A91" s="58" t="s">
        <v>71</v>
      </c>
      <c r="E91" s="57">
        <v>0</v>
      </c>
      <c r="F91" s="43"/>
      <c r="G91" s="44"/>
    </row>
    <row r="92" spans="1:7" x14ac:dyDescent="0.35">
      <c r="A92" s="58"/>
      <c r="F92" s="43"/>
      <c r="G92" s="44"/>
    </row>
    <row r="93" spans="1:7" x14ac:dyDescent="0.35">
      <c r="A93" s="41" t="s">
        <v>72</v>
      </c>
      <c r="F93" s="43"/>
      <c r="G93" s="44"/>
    </row>
    <row r="94" spans="1:7" x14ac:dyDescent="0.35">
      <c r="A94" s="58" t="s">
        <v>73</v>
      </c>
      <c r="E94" s="57">
        <v>0</v>
      </c>
      <c r="F94" s="43"/>
      <c r="G94" s="44"/>
    </row>
    <row r="95" spans="1:7" x14ac:dyDescent="0.35">
      <c r="A95" s="58" t="s">
        <v>74</v>
      </c>
      <c r="E95" s="57">
        <v>0</v>
      </c>
      <c r="F95" s="43"/>
      <c r="G95" s="44"/>
    </row>
    <row r="96" spans="1:7" x14ac:dyDescent="0.35">
      <c r="A96" s="58" t="s">
        <v>75</v>
      </c>
      <c r="E96" s="57">
        <v>565750</v>
      </c>
      <c r="F96" s="43"/>
      <c r="G96" s="44"/>
    </row>
    <row r="97" spans="1:7" x14ac:dyDescent="0.35">
      <c r="A97" s="58"/>
      <c r="E97" s="57"/>
      <c r="F97" s="43"/>
      <c r="G97" s="44"/>
    </row>
    <row r="98" spans="1:7" x14ac:dyDescent="0.35">
      <c r="A98" s="58" t="s">
        <v>76</v>
      </c>
      <c r="E98" s="57">
        <v>565750</v>
      </c>
      <c r="F98" s="43"/>
      <c r="G98" s="44"/>
    </row>
    <row r="99" spans="1:7" x14ac:dyDescent="0.35">
      <c r="A99" s="58" t="s">
        <v>77</v>
      </c>
      <c r="E99" s="57">
        <v>0</v>
      </c>
      <c r="F99" s="43"/>
      <c r="G99" s="44"/>
    </row>
    <row r="100" spans="1:7" x14ac:dyDescent="0.35">
      <c r="F100" s="43"/>
      <c r="G100" s="44"/>
    </row>
    <row r="101" spans="1:7" x14ac:dyDescent="0.35">
      <c r="A101" s="41" t="s">
        <v>78</v>
      </c>
      <c r="F101" s="43"/>
      <c r="G101" s="44"/>
    </row>
    <row r="102" spans="1:7" x14ac:dyDescent="0.35">
      <c r="A102" s="58" t="s">
        <v>79</v>
      </c>
      <c r="E102" s="57">
        <v>0</v>
      </c>
      <c r="F102" s="43"/>
      <c r="G102" s="44"/>
    </row>
    <row r="103" spans="1:7" x14ac:dyDescent="0.35">
      <c r="A103" s="58" t="s">
        <v>80</v>
      </c>
      <c r="E103" s="57">
        <v>0</v>
      </c>
      <c r="F103" s="43"/>
      <c r="G103" s="44"/>
    </row>
    <row r="104" spans="1:7" x14ac:dyDescent="0.35">
      <c r="A104" s="58" t="s">
        <v>81</v>
      </c>
      <c r="E104" s="57">
        <v>155250</v>
      </c>
      <c r="F104" s="43"/>
      <c r="G104" s="44"/>
    </row>
    <row r="105" spans="1:7" x14ac:dyDescent="0.35">
      <c r="A105" s="58"/>
      <c r="E105" s="57"/>
      <c r="F105" s="43"/>
      <c r="G105" s="44"/>
    </row>
    <row r="106" spans="1:7" x14ac:dyDescent="0.35">
      <c r="A106" s="58" t="s">
        <v>82</v>
      </c>
      <c r="E106" s="57">
        <v>155250</v>
      </c>
      <c r="F106" s="43"/>
      <c r="G106" s="44"/>
    </row>
    <row r="107" spans="1:7" x14ac:dyDescent="0.35">
      <c r="A107" s="58" t="s">
        <v>83</v>
      </c>
      <c r="E107" s="57">
        <v>0</v>
      </c>
      <c r="F107" s="43"/>
      <c r="G107" s="44"/>
    </row>
    <row r="108" spans="1:7" x14ac:dyDescent="0.35">
      <c r="A108" s="58"/>
      <c r="E108" s="25"/>
      <c r="F108" s="43"/>
      <c r="G108" s="44"/>
    </row>
    <row r="109" spans="1:7" x14ac:dyDescent="0.35">
      <c r="A109" s="41" t="s">
        <v>84</v>
      </c>
      <c r="F109" s="43"/>
      <c r="G109" s="44"/>
    </row>
    <row r="110" spans="1:7" x14ac:dyDescent="0.35">
      <c r="A110" s="58" t="s">
        <v>85</v>
      </c>
      <c r="E110" s="12">
        <f>E72+E80+E88+E96+E104</f>
        <v>770375.39</v>
      </c>
      <c r="F110" s="43"/>
      <c r="G110" s="44"/>
    </row>
    <row r="111" spans="1:7" x14ac:dyDescent="0.35">
      <c r="A111" s="58" t="s">
        <v>86</v>
      </c>
      <c r="E111" s="12">
        <f>E74+E82+E90+E98+E106</f>
        <v>770375.39</v>
      </c>
      <c r="F111" s="43"/>
      <c r="G111" s="44"/>
    </row>
    <row r="112" spans="1:7" x14ac:dyDescent="0.35">
      <c r="A112" s="58" t="s">
        <v>87</v>
      </c>
      <c r="E112" s="12">
        <f>E70+E78+E94+E102</f>
        <v>0</v>
      </c>
      <c r="F112" s="43"/>
      <c r="G112" s="44"/>
    </row>
    <row r="113" spans="1:7" x14ac:dyDescent="0.35">
      <c r="A113" s="58" t="s">
        <v>88</v>
      </c>
      <c r="E113" s="12">
        <f>E75+E83+E99+E107</f>
        <v>0</v>
      </c>
      <c r="F113" s="43"/>
      <c r="G113" s="44"/>
    </row>
    <row r="114" spans="1:7" x14ac:dyDescent="0.35">
      <c r="F114" s="43"/>
      <c r="G114" s="44"/>
    </row>
    <row r="115" spans="1:7" x14ac:dyDescent="0.35">
      <c r="A115" s="26" t="s">
        <v>89</v>
      </c>
      <c r="E115" s="22">
        <v>22017115.108341668</v>
      </c>
      <c r="F115" s="43"/>
      <c r="G115" s="44"/>
    </row>
    <row r="116" spans="1:7" x14ac:dyDescent="0.35">
      <c r="A116" s="41"/>
      <c r="F116" s="43"/>
      <c r="G116" s="44"/>
    </row>
    <row r="117" spans="1:7" x14ac:dyDescent="0.35">
      <c r="A117" s="26" t="s">
        <v>90</v>
      </c>
      <c r="E117" s="59">
        <v>20495610.709999919</v>
      </c>
      <c r="F117" s="43"/>
      <c r="G117" s="44"/>
    </row>
    <row r="118" spans="1:7" x14ac:dyDescent="0.35">
      <c r="A118" s="26"/>
      <c r="F118" s="43"/>
      <c r="G118" s="44"/>
    </row>
    <row r="119" spans="1:7" x14ac:dyDescent="0.35">
      <c r="A119" s="41" t="s">
        <v>91</v>
      </c>
      <c r="E119" s="57">
        <v>0</v>
      </c>
      <c r="F119" s="43"/>
      <c r="G119" s="44"/>
    </row>
    <row r="120" spans="1:7" x14ac:dyDescent="0.35">
      <c r="A120" s="41" t="s">
        <v>92</v>
      </c>
      <c r="E120" s="60">
        <v>20495610.709999919</v>
      </c>
      <c r="F120" s="43"/>
      <c r="G120" s="44"/>
    </row>
    <row r="121" spans="1:7" x14ac:dyDescent="0.35">
      <c r="A121" s="41" t="s">
        <v>93</v>
      </c>
      <c r="E121" s="12">
        <v>0</v>
      </c>
      <c r="F121" s="43"/>
      <c r="G121" s="44"/>
    </row>
    <row r="122" spans="1:7" x14ac:dyDescent="0.35">
      <c r="A122" s="41"/>
      <c r="E122" s="22"/>
      <c r="F122" s="43"/>
      <c r="G122" s="44"/>
    </row>
    <row r="123" spans="1:7" x14ac:dyDescent="0.35">
      <c r="A123" s="26" t="s">
        <v>94</v>
      </c>
      <c r="E123" s="12">
        <v>0</v>
      </c>
      <c r="F123" s="43"/>
      <c r="G123" s="44"/>
    </row>
    <row r="124" spans="1:7" x14ac:dyDescent="0.35">
      <c r="A124" s="26"/>
      <c r="E124" s="10"/>
      <c r="F124" s="43"/>
      <c r="G124" s="44"/>
    </row>
    <row r="125" spans="1:7" x14ac:dyDescent="0.35">
      <c r="A125" s="41" t="s">
        <v>95</v>
      </c>
      <c r="E125" s="57">
        <v>0</v>
      </c>
      <c r="F125" s="43"/>
      <c r="G125" s="44"/>
    </row>
    <row r="126" spans="1:7" x14ac:dyDescent="0.35">
      <c r="A126" s="41" t="s">
        <v>96</v>
      </c>
      <c r="E126" s="12">
        <v>0</v>
      </c>
      <c r="F126" s="43"/>
      <c r="G126" s="44"/>
    </row>
    <row r="127" spans="1:7" x14ac:dyDescent="0.35">
      <c r="A127" s="41" t="s">
        <v>97</v>
      </c>
      <c r="E127" s="12">
        <v>0</v>
      </c>
      <c r="F127" s="43"/>
      <c r="G127" s="44"/>
    </row>
    <row r="128" spans="1:7" x14ac:dyDescent="0.35">
      <c r="A128" s="41"/>
      <c r="E128" s="22"/>
      <c r="F128" s="43"/>
      <c r="G128" s="44"/>
    </row>
    <row r="129" spans="1:7" x14ac:dyDescent="0.35">
      <c r="A129" s="26" t="s">
        <v>98</v>
      </c>
      <c r="E129" s="12">
        <v>1521504.3983417489</v>
      </c>
      <c r="F129" s="43"/>
      <c r="G129" s="44"/>
    </row>
    <row r="130" spans="1:7" x14ac:dyDescent="0.35">
      <c r="A130" s="41" t="s">
        <v>99</v>
      </c>
      <c r="E130" s="57">
        <v>0</v>
      </c>
      <c r="F130" s="43"/>
      <c r="G130" s="44"/>
    </row>
    <row r="131" spans="1:7" x14ac:dyDescent="0.35">
      <c r="A131" s="26" t="s">
        <v>100</v>
      </c>
      <c r="E131" s="12">
        <f>E129-E130</f>
        <v>1521504.3983417489</v>
      </c>
      <c r="F131" s="43"/>
      <c r="G131" s="44"/>
    </row>
    <row r="132" spans="1:7" x14ac:dyDescent="0.35">
      <c r="F132" s="43"/>
      <c r="G132" s="44"/>
    </row>
    <row r="133" spans="1:7" hidden="1" x14ac:dyDescent="0.35">
      <c r="A133" s="2" t="s">
        <v>101</v>
      </c>
      <c r="F133" s="43"/>
      <c r="G133" s="44"/>
    </row>
    <row r="134" spans="1:7" hidden="1" x14ac:dyDescent="0.35">
      <c r="F134" s="43"/>
      <c r="G134" s="44"/>
    </row>
    <row r="135" spans="1:7" hidden="1" x14ac:dyDescent="0.35">
      <c r="A135" s="26" t="s">
        <v>102</v>
      </c>
      <c r="E135" s="57">
        <v>0</v>
      </c>
      <c r="F135" s="43"/>
      <c r="G135" s="44"/>
    </row>
    <row r="136" spans="1:7" hidden="1" x14ac:dyDescent="0.35">
      <c r="A136" s="26" t="s">
        <v>103</v>
      </c>
      <c r="E136" s="61">
        <v>0</v>
      </c>
      <c r="F136" s="43"/>
      <c r="G136" s="44"/>
    </row>
    <row r="137" spans="1:7" hidden="1" x14ac:dyDescent="0.35">
      <c r="A137" s="26" t="s">
        <v>104</v>
      </c>
      <c r="E137" s="12">
        <v>0</v>
      </c>
      <c r="F137" s="43"/>
      <c r="G137" s="44"/>
    </row>
    <row r="138" spans="1:7" hidden="1" x14ac:dyDescent="0.35">
      <c r="A138" s="26"/>
      <c r="E138" s="22"/>
      <c r="F138" s="43"/>
      <c r="G138" s="44"/>
    </row>
    <row r="139" spans="1:7" hidden="1" x14ac:dyDescent="0.35">
      <c r="A139" s="26"/>
      <c r="E139" s="22"/>
      <c r="F139" s="43"/>
      <c r="G139" s="44"/>
    </row>
    <row r="140" spans="1:7" x14ac:dyDescent="0.35">
      <c r="F140" s="43"/>
      <c r="G140" s="44"/>
    </row>
    <row r="141" spans="1:7" x14ac:dyDescent="0.35">
      <c r="A141" s="2" t="s">
        <v>105</v>
      </c>
      <c r="F141" s="43"/>
      <c r="G141" s="44"/>
    </row>
    <row r="142" spans="1:7" x14ac:dyDescent="0.35">
      <c r="F142" s="43"/>
      <c r="G142" s="44"/>
    </row>
    <row r="143" spans="1:7" x14ac:dyDescent="0.35">
      <c r="A143" s="26" t="s">
        <v>106</v>
      </c>
      <c r="E143" s="12">
        <v>2604166.6712250002</v>
      </c>
      <c r="F143" s="43"/>
      <c r="G143" s="44"/>
    </row>
    <row r="144" spans="1:7" x14ac:dyDescent="0.35">
      <c r="A144" s="26" t="s">
        <v>107</v>
      </c>
      <c r="E144" s="12">
        <v>2604166.6712250002</v>
      </c>
      <c r="G144" s="44"/>
    </row>
    <row r="145" spans="1:256" x14ac:dyDescent="0.35">
      <c r="A145" s="26" t="s">
        <v>108</v>
      </c>
      <c r="E145" s="57">
        <v>2604166.6712250002</v>
      </c>
      <c r="F145" s="43"/>
      <c r="G145" s="44"/>
    </row>
    <row r="146" spans="1:256" x14ac:dyDescent="0.35">
      <c r="A146" s="62" t="s">
        <v>109</v>
      </c>
      <c r="B146" s="62"/>
      <c r="C146" s="62"/>
      <c r="D146" s="62"/>
      <c r="E146" s="57">
        <v>0</v>
      </c>
      <c r="G146" s="44"/>
      <c r="H146" s="62"/>
      <c r="I146" s="62"/>
      <c r="J146" s="62"/>
      <c r="K146" s="62"/>
      <c r="L146" s="62"/>
      <c r="M146" s="62"/>
      <c r="N146" s="62"/>
      <c r="O146" s="62"/>
      <c r="P146" s="62"/>
      <c r="Q146" s="62"/>
      <c r="R146" s="62"/>
      <c r="S146" s="62"/>
      <c r="T146" s="62"/>
      <c r="U146" s="62"/>
      <c r="V146" s="62"/>
      <c r="W146" s="62"/>
      <c r="X146" s="62"/>
      <c r="Y146" s="62"/>
      <c r="Z146" s="62"/>
      <c r="AA146" s="62"/>
      <c r="AB146" s="62"/>
      <c r="AC146" s="62"/>
      <c r="AD146" s="62"/>
      <c r="AE146" s="62"/>
      <c r="AF146" s="62"/>
      <c r="AG146" s="62"/>
      <c r="AH146" s="62"/>
      <c r="AI146" s="62"/>
      <c r="AJ146" s="62"/>
      <c r="AK146" s="62"/>
      <c r="AL146" s="62"/>
      <c r="AM146" s="62"/>
      <c r="AN146" s="62"/>
      <c r="AO146" s="62"/>
      <c r="AP146" s="62"/>
      <c r="AQ146" s="62"/>
      <c r="AR146" s="62"/>
      <c r="AS146" s="62"/>
      <c r="AT146" s="62"/>
      <c r="AU146" s="62"/>
      <c r="AV146" s="62"/>
      <c r="AW146" s="62"/>
      <c r="AX146" s="62"/>
      <c r="AY146" s="62"/>
      <c r="AZ146" s="62"/>
      <c r="BA146" s="62"/>
      <c r="BB146" s="62"/>
      <c r="BC146" s="62"/>
      <c r="BD146" s="62"/>
      <c r="BE146" s="62"/>
      <c r="BF146" s="62"/>
      <c r="BG146" s="62"/>
      <c r="BH146" s="62"/>
      <c r="BI146" s="62"/>
      <c r="BJ146" s="62"/>
      <c r="BK146" s="62"/>
      <c r="BL146" s="62"/>
      <c r="BM146" s="62"/>
      <c r="BN146" s="62"/>
      <c r="BO146" s="62"/>
      <c r="BP146" s="62"/>
      <c r="BQ146" s="62"/>
      <c r="BR146" s="62"/>
      <c r="BS146" s="62"/>
      <c r="BT146" s="62"/>
      <c r="BU146" s="62"/>
      <c r="BV146" s="62"/>
      <c r="BW146" s="62"/>
      <c r="BX146" s="62"/>
      <c r="BY146" s="62"/>
      <c r="BZ146" s="62"/>
      <c r="CA146" s="62"/>
      <c r="CB146" s="62"/>
      <c r="CC146" s="62"/>
      <c r="CD146" s="62"/>
      <c r="CE146" s="62"/>
      <c r="CF146" s="62"/>
      <c r="CG146" s="62"/>
      <c r="CH146" s="62"/>
      <c r="CI146" s="62"/>
      <c r="CJ146" s="62"/>
      <c r="CK146" s="62"/>
      <c r="CL146" s="62"/>
      <c r="CM146" s="62"/>
      <c r="CN146" s="62"/>
      <c r="CO146" s="62"/>
      <c r="CP146" s="62"/>
      <c r="CQ146" s="62"/>
      <c r="CR146" s="62"/>
      <c r="CS146" s="62"/>
      <c r="CT146" s="62"/>
      <c r="CU146" s="62"/>
      <c r="CV146" s="62"/>
      <c r="CW146" s="62"/>
      <c r="CX146" s="62"/>
      <c r="CY146" s="62"/>
      <c r="CZ146" s="62"/>
      <c r="DA146" s="62"/>
      <c r="DB146" s="62"/>
      <c r="DC146" s="62"/>
      <c r="DD146" s="62"/>
      <c r="DE146" s="62"/>
      <c r="DF146" s="62"/>
      <c r="DG146" s="62"/>
      <c r="DH146" s="62"/>
      <c r="DI146" s="62"/>
      <c r="DJ146" s="62"/>
      <c r="DK146" s="62"/>
      <c r="DL146" s="62"/>
      <c r="DM146" s="62"/>
      <c r="DN146" s="62"/>
      <c r="DO146" s="62"/>
      <c r="DP146" s="62"/>
      <c r="DQ146" s="62"/>
      <c r="DR146" s="62"/>
      <c r="DS146" s="62"/>
      <c r="DT146" s="62"/>
      <c r="DU146" s="62"/>
      <c r="DV146" s="62"/>
      <c r="DW146" s="62"/>
      <c r="DX146" s="62"/>
      <c r="DY146" s="62"/>
      <c r="DZ146" s="62"/>
      <c r="EA146" s="62"/>
      <c r="EB146" s="62"/>
      <c r="EC146" s="62"/>
      <c r="ED146" s="62"/>
      <c r="EE146" s="62"/>
      <c r="EF146" s="62"/>
      <c r="EG146" s="62"/>
      <c r="EH146" s="62"/>
      <c r="EI146" s="62"/>
      <c r="EJ146" s="62"/>
      <c r="EK146" s="62"/>
      <c r="EL146" s="62"/>
      <c r="EM146" s="62"/>
      <c r="EN146" s="62"/>
      <c r="EO146" s="62"/>
      <c r="EP146" s="62"/>
      <c r="EQ146" s="62"/>
      <c r="ER146" s="62"/>
      <c r="ES146" s="62"/>
      <c r="ET146" s="62"/>
      <c r="EU146" s="62"/>
      <c r="EV146" s="62"/>
      <c r="EW146" s="62"/>
      <c r="EX146" s="62"/>
      <c r="EY146" s="62"/>
      <c r="EZ146" s="62"/>
      <c r="FA146" s="62"/>
      <c r="FB146" s="62"/>
      <c r="FC146" s="62"/>
      <c r="FD146" s="62"/>
      <c r="FE146" s="62"/>
      <c r="FF146" s="62"/>
      <c r="FG146" s="62"/>
      <c r="FH146" s="62"/>
      <c r="FI146" s="62"/>
      <c r="FJ146" s="62"/>
      <c r="FK146" s="62"/>
      <c r="FL146" s="62"/>
      <c r="FM146" s="62"/>
      <c r="FN146" s="62"/>
      <c r="FO146" s="62"/>
      <c r="FP146" s="62"/>
      <c r="FQ146" s="62"/>
      <c r="FR146" s="62"/>
      <c r="FS146" s="62"/>
      <c r="FT146" s="62"/>
      <c r="FU146" s="62"/>
      <c r="FV146" s="62"/>
      <c r="FW146" s="62"/>
      <c r="FX146" s="62"/>
      <c r="FY146" s="62"/>
      <c r="FZ146" s="62"/>
      <c r="GA146" s="62"/>
      <c r="GB146" s="62"/>
      <c r="GC146" s="62"/>
      <c r="GD146" s="62"/>
      <c r="GE146" s="62"/>
      <c r="GF146" s="62"/>
      <c r="GG146" s="62"/>
      <c r="GH146" s="62"/>
      <c r="GI146" s="62"/>
      <c r="GJ146" s="62"/>
      <c r="GK146" s="62"/>
      <c r="GL146" s="62"/>
      <c r="GM146" s="62"/>
      <c r="GN146" s="62"/>
      <c r="GO146" s="62"/>
      <c r="GP146" s="62"/>
      <c r="GQ146" s="62"/>
      <c r="GR146" s="62"/>
      <c r="GS146" s="62"/>
      <c r="GT146" s="62"/>
      <c r="GU146" s="62"/>
      <c r="GV146" s="62"/>
      <c r="GW146" s="62"/>
      <c r="GX146" s="62"/>
      <c r="GY146" s="62"/>
      <c r="GZ146" s="62"/>
      <c r="HA146" s="62"/>
      <c r="HB146" s="62"/>
      <c r="HC146" s="62"/>
      <c r="HD146" s="62"/>
      <c r="HE146" s="62"/>
      <c r="HF146" s="62"/>
      <c r="HG146" s="62"/>
      <c r="HH146" s="62"/>
      <c r="HI146" s="62"/>
      <c r="HJ146" s="62"/>
      <c r="HK146" s="62"/>
      <c r="HL146" s="62"/>
      <c r="HM146" s="62"/>
      <c r="HN146" s="62"/>
      <c r="HO146" s="62"/>
      <c r="HP146" s="62"/>
      <c r="HQ146" s="62"/>
      <c r="HR146" s="62"/>
      <c r="HS146" s="62"/>
      <c r="HT146" s="62"/>
      <c r="HU146" s="62"/>
      <c r="HV146" s="62"/>
      <c r="HW146" s="62"/>
      <c r="HX146" s="62"/>
      <c r="HY146" s="62"/>
      <c r="HZ146" s="62"/>
      <c r="IA146" s="62"/>
      <c r="IB146" s="62"/>
      <c r="IC146" s="62"/>
      <c r="ID146" s="62"/>
      <c r="IE146" s="62"/>
      <c r="IF146" s="62"/>
      <c r="IG146" s="62"/>
      <c r="IH146" s="62"/>
      <c r="II146" s="62"/>
      <c r="IJ146" s="62"/>
      <c r="IK146" s="62"/>
      <c r="IL146" s="62"/>
      <c r="IM146" s="62"/>
      <c r="IN146" s="62"/>
      <c r="IO146" s="62"/>
      <c r="IP146" s="62"/>
      <c r="IQ146" s="62"/>
      <c r="IR146" s="62"/>
      <c r="IS146" s="62"/>
      <c r="IT146" s="62"/>
      <c r="IU146" s="62"/>
      <c r="IV146" s="62"/>
    </row>
    <row r="147" spans="1:256" x14ac:dyDescent="0.35">
      <c r="A147" s="26" t="s">
        <v>110</v>
      </c>
      <c r="E147" s="12">
        <v>2604166.6712250002</v>
      </c>
      <c r="F147" s="43"/>
      <c r="G147" s="44"/>
    </row>
    <row r="148" spans="1:256" x14ac:dyDescent="0.35">
      <c r="F148" s="43"/>
      <c r="G148" s="44"/>
    </row>
    <row r="149" spans="1:256" x14ac:dyDescent="0.35">
      <c r="A149" s="26" t="s">
        <v>111</v>
      </c>
      <c r="D149" s="63"/>
      <c r="E149" s="22">
        <f>E144</f>
        <v>2604166.6712250002</v>
      </c>
      <c r="F149" s="43"/>
      <c r="G149" s="44"/>
    </row>
    <row r="150" spans="1:256" x14ac:dyDescent="0.35">
      <c r="F150" s="43"/>
      <c r="G150" s="44"/>
    </row>
    <row r="151" spans="1:256" x14ac:dyDescent="0.35">
      <c r="A151" s="2" t="s">
        <v>112</v>
      </c>
      <c r="F151" s="43"/>
      <c r="G151" s="44"/>
    </row>
    <row r="152" spans="1:256" x14ac:dyDescent="0.35">
      <c r="F152" s="43"/>
      <c r="G152" s="44"/>
    </row>
    <row r="153" spans="1:256" x14ac:dyDescent="0.35">
      <c r="A153" s="26" t="s">
        <v>113</v>
      </c>
      <c r="E153" s="64">
        <v>1.36273664E-2</v>
      </c>
      <c r="F153" s="43"/>
      <c r="G153" s="44"/>
    </row>
    <row r="154" spans="1:256" x14ac:dyDescent="0.35">
      <c r="A154" s="26" t="s">
        <v>114</v>
      </c>
      <c r="E154" s="60">
        <v>37.531601000000002</v>
      </c>
      <c r="F154" s="43"/>
      <c r="G154" s="44"/>
    </row>
    <row r="155" spans="1:256" x14ac:dyDescent="0.35">
      <c r="F155" s="43"/>
      <c r="G155" s="44"/>
    </row>
    <row r="156" spans="1:256" x14ac:dyDescent="0.35">
      <c r="D156" s="53" t="s">
        <v>42</v>
      </c>
      <c r="E156" s="53" t="s">
        <v>41</v>
      </c>
      <c r="F156" s="43"/>
      <c r="G156" s="44"/>
    </row>
    <row r="157" spans="1:256" x14ac:dyDescent="0.35">
      <c r="A157" s="26" t="s">
        <v>115</v>
      </c>
      <c r="D157" s="12">
        <v>185298.32</v>
      </c>
      <c r="E157" s="2">
        <v>10</v>
      </c>
      <c r="F157" s="65"/>
      <c r="G157" s="44"/>
    </row>
    <row r="158" spans="1:256" x14ac:dyDescent="0.35">
      <c r="A158" s="26" t="s">
        <v>116</v>
      </c>
      <c r="D158" s="61">
        <v>131570.01</v>
      </c>
      <c r="F158" s="43"/>
      <c r="G158" s="44"/>
    </row>
    <row r="159" spans="1:256" x14ac:dyDescent="0.35">
      <c r="A159" s="2" t="s">
        <v>117</v>
      </c>
      <c r="D159" s="22">
        <f>+D157-D158</f>
        <v>53728.31</v>
      </c>
    </row>
    <row r="160" spans="1:256" x14ac:dyDescent="0.35">
      <c r="A160" s="26" t="s">
        <v>118</v>
      </c>
      <c r="D160" s="12">
        <v>577941265.99000001</v>
      </c>
      <c r="F160" s="65"/>
      <c r="G160" s="44"/>
    </row>
    <row r="161" spans="1:7" x14ac:dyDescent="0.35">
      <c r="F161" s="65"/>
      <c r="G161" s="44"/>
    </row>
    <row r="162" spans="1:7" x14ac:dyDescent="0.35">
      <c r="A162" s="26" t="s">
        <v>119</v>
      </c>
      <c r="D162" s="66">
        <v>4.4572626999999998E-3</v>
      </c>
      <c r="F162" s="65"/>
      <c r="G162" s="44"/>
    </row>
    <row r="163" spans="1:7" x14ac:dyDescent="0.35">
      <c r="A163" s="26" t="s">
        <v>120</v>
      </c>
      <c r="D163" s="66">
        <v>6.0322999999999998E-5</v>
      </c>
      <c r="F163" s="65"/>
      <c r="G163" s="44"/>
    </row>
    <row r="164" spans="1:7" x14ac:dyDescent="0.35">
      <c r="A164" s="26" t="s">
        <v>121</v>
      </c>
      <c r="D164" s="66">
        <v>2.5629759999999998E-3</v>
      </c>
      <c r="F164" s="65"/>
      <c r="G164" s="44"/>
    </row>
    <row r="165" spans="1:7" x14ac:dyDescent="0.35">
      <c r="A165" s="26" t="s">
        <v>122</v>
      </c>
      <c r="D165" s="66">
        <f>IF(D160&lt;=0,0,12*(D157-D158)/D160)</f>
        <v>1.1155800043029904E-3</v>
      </c>
      <c r="F165" s="43"/>
      <c r="G165" s="44"/>
    </row>
    <row r="166" spans="1:7" x14ac:dyDescent="0.35">
      <c r="A166" s="26" t="s">
        <v>123</v>
      </c>
      <c r="D166" s="64">
        <f>AVERAGE(D162:D165)</f>
        <v>2.0490354260757474E-3</v>
      </c>
      <c r="F166" s="43"/>
      <c r="G166" s="44"/>
    </row>
    <row r="167" spans="1:7" x14ac:dyDescent="0.35">
      <c r="A167" s="26"/>
      <c r="F167" s="43"/>
      <c r="G167" s="44"/>
    </row>
    <row r="168" spans="1:7" x14ac:dyDescent="0.35">
      <c r="A168" s="26" t="s">
        <v>124</v>
      </c>
      <c r="D168" s="22">
        <v>1311175.8400000001</v>
      </c>
      <c r="F168" s="43"/>
      <c r="G168" s="44"/>
    </row>
    <row r="169" spans="1:7" x14ac:dyDescent="0.35">
      <c r="A169" s="26"/>
      <c r="F169" s="43"/>
      <c r="G169" s="44"/>
    </row>
    <row r="170" spans="1:7" ht="35" x14ac:dyDescent="0.35">
      <c r="A170" s="26" t="s">
        <v>125</v>
      </c>
      <c r="D170" s="53" t="s">
        <v>42</v>
      </c>
      <c r="E170" s="53" t="s">
        <v>41</v>
      </c>
      <c r="F170" s="67" t="s">
        <v>126</v>
      </c>
      <c r="G170" s="44"/>
    </row>
    <row r="171" spans="1:7" x14ac:dyDescent="0.35">
      <c r="A171" s="41" t="s">
        <v>127</v>
      </c>
      <c r="D171" s="57">
        <v>1771261.19</v>
      </c>
      <c r="E171" s="68">
        <v>97</v>
      </c>
      <c r="F171" s="66">
        <v>3.1899213027997498E-3</v>
      </c>
      <c r="G171" s="44"/>
    </row>
    <row r="172" spans="1:7" x14ac:dyDescent="0.35">
      <c r="A172" s="41" t="s">
        <v>128</v>
      </c>
      <c r="D172" s="57">
        <v>427244.1</v>
      </c>
      <c r="E172" s="68">
        <v>21</v>
      </c>
      <c r="F172" s="66">
        <v>7.6943765480770598E-4</v>
      </c>
      <c r="G172" s="44"/>
    </row>
    <row r="173" spans="1:7" x14ac:dyDescent="0.35">
      <c r="A173" s="41" t="s">
        <v>129</v>
      </c>
      <c r="D173" s="19">
        <v>80885.119999999995</v>
      </c>
      <c r="E173" s="69">
        <v>3</v>
      </c>
      <c r="F173" s="66">
        <v>1.4566861670328477E-4</v>
      </c>
      <c r="G173" s="44"/>
    </row>
    <row r="174" spans="1:7" x14ac:dyDescent="0.35">
      <c r="A174" s="41" t="s">
        <v>130</v>
      </c>
      <c r="D174" s="70">
        <v>0</v>
      </c>
      <c r="E174" s="71">
        <v>0</v>
      </c>
      <c r="F174" s="72">
        <v>0</v>
      </c>
      <c r="G174" s="44"/>
    </row>
    <row r="175" spans="1:7" x14ac:dyDescent="0.35">
      <c r="A175" s="26" t="s">
        <v>131</v>
      </c>
      <c r="D175" s="73">
        <f>SUM(D171:D174)</f>
        <v>2279390.41</v>
      </c>
      <c r="E175" s="68">
        <f>SUM(E171:E174)</f>
        <v>121</v>
      </c>
      <c r="F175" s="74">
        <f>SUM(F171:F174)</f>
        <v>4.1050275743107403E-3</v>
      </c>
      <c r="G175" s="44"/>
    </row>
    <row r="176" spans="1:7" x14ac:dyDescent="0.35">
      <c r="A176" s="26"/>
      <c r="D176" s="57"/>
      <c r="E176" s="68"/>
      <c r="F176" s="43"/>
      <c r="G176" s="44"/>
    </row>
    <row r="177" spans="1:7" x14ac:dyDescent="0.35">
      <c r="A177" s="26" t="s">
        <v>132</v>
      </c>
      <c r="D177" s="66"/>
      <c r="E177" s="66"/>
      <c r="F177" s="65"/>
      <c r="G177" s="44"/>
    </row>
    <row r="178" spans="1:7" x14ac:dyDescent="0.35">
      <c r="A178" s="26" t="s">
        <v>133</v>
      </c>
      <c r="D178" s="66">
        <v>4.0343650000000003E-4</v>
      </c>
      <c r="E178" s="66">
        <v>4.7008439999999998E-4</v>
      </c>
      <c r="F178" s="65"/>
      <c r="G178" s="44"/>
    </row>
    <row r="179" spans="1:7" x14ac:dyDescent="0.35">
      <c r="A179" s="26" t="s">
        <v>134</v>
      </c>
      <c r="D179" s="66">
        <v>3.2030490000000002E-4</v>
      </c>
      <c r="E179" s="66">
        <v>3.9749840000000001E-4</v>
      </c>
      <c r="F179" s="65"/>
      <c r="G179" s="44"/>
    </row>
    <row r="180" spans="1:7" x14ac:dyDescent="0.35">
      <c r="A180" s="26" t="s">
        <v>135</v>
      </c>
      <c r="D180" s="66">
        <v>6.8469220000000005E-4</v>
      </c>
      <c r="E180" s="66">
        <v>5.3851750000000003E-4</v>
      </c>
      <c r="F180" s="65"/>
      <c r="G180" s="44"/>
    </row>
    <row r="181" spans="1:7" x14ac:dyDescent="0.35">
      <c r="A181" s="26" t="s">
        <v>136</v>
      </c>
      <c r="D181" s="66">
        <v>9.1510627151099072E-4</v>
      </c>
      <c r="E181" s="66">
        <f>IF(D53&lt;=0,0,SUM('Sep23'!E172:E174)/D53)</f>
        <v>6.558631432241139E-4</v>
      </c>
      <c r="F181" s="43"/>
      <c r="G181" s="44"/>
    </row>
    <row r="182" spans="1:7" x14ac:dyDescent="0.35">
      <c r="A182" s="26" t="s">
        <v>137</v>
      </c>
      <c r="D182" s="66">
        <f>AVERAGE(D178:D181)</f>
        <v>5.8088496787774772E-4</v>
      </c>
      <c r="E182" s="66">
        <f>AVERAGE(E178:E181)</f>
        <v>5.1549086080602852E-4</v>
      </c>
      <c r="F182" s="43"/>
      <c r="G182" s="44"/>
    </row>
    <row r="183" spans="1:7" x14ac:dyDescent="0.35">
      <c r="F183" s="43"/>
      <c r="G183" s="44"/>
    </row>
    <row r="184" spans="1:7" x14ac:dyDescent="0.35">
      <c r="A184" s="2" t="s">
        <v>138</v>
      </c>
      <c r="D184" s="75">
        <v>508129.22</v>
      </c>
      <c r="F184" s="43"/>
      <c r="G184" s="44"/>
    </row>
    <row r="185" spans="1:7" x14ac:dyDescent="0.35">
      <c r="A185" s="2" t="s">
        <v>139</v>
      </c>
      <c r="D185" s="63">
        <v>9.1510627151099072E-4</v>
      </c>
      <c r="F185" s="43"/>
      <c r="G185" s="44"/>
    </row>
    <row r="186" spans="1:7" x14ac:dyDescent="0.35">
      <c r="A186" s="2" t="s">
        <v>140</v>
      </c>
      <c r="D186" s="66">
        <v>4.9000000000000002E-2</v>
      </c>
      <c r="F186" s="43"/>
      <c r="G186" s="44"/>
    </row>
    <row r="187" spans="1:7" x14ac:dyDescent="0.35">
      <c r="A187" s="2" t="s">
        <v>141</v>
      </c>
      <c r="D187" s="76" t="str">
        <f>+IF(D185&lt;=D186,"No","Yes")</f>
        <v>No</v>
      </c>
      <c r="F187" s="43"/>
      <c r="G187" s="44"/>
    </row>
    <row r="188" spans="1:7" x14ac:dyDescent="0.35">
      <c r="F188" s="43"/>
      <c r="G188" s="44"/>
    </row>
    <row r="189" spans="1:7" x14ac:dyDescent="0.35">
      <c r="A189" s="2" t="s">
        <v>142</v>
      </c>
      <c r="D189" s="77">
        <v>1781984.7</v>
      </c>
      <c r="F189" s="43"/>
      <c r="G189" s="44"/>
    </row>
    <row r="190" spans="1:7" x14ac:dyDescent="0.35">
      <c r="A190" s="2" t="s">
        <v>143</v>
      </c>
      <c r="B190" s="78"/>
      <c r="C190" s="78"/>
      <c r="D190" s="79">
        <v>80</v>
      </c>
      <c r="F190" s="43"/>
      <c r="G190" s="44"/>
    </row>
    <row r="191" spans="1:7" x14ac:dyDescent="0.35">
      <c r="F191" s="43"/>
      <c r="G191" s="44"/>
    </row>
    <row r="192" spans="1:7" x14ac:dyDescent="0.35">
      <c r="A192" s="2" t="s">
        <v>144</v>
      </c>
      <c r="F192" s="43"/>
      <c r="G192" s="44"/>
    </row>
    <row r="193" spans="1:7" x14ac:dyDescent="0.35">
      <c r="F193" s="43"/>
      <c r="G193" s="44"/>
    </row>
    <row r="194" spans="1:7" x14ac:dyDescent="0.35">
      <c r="A194" s="26"/>
      <c r="E194" s="80"/>
      <c r="F194" s="43"/>
      <c r="G194" s="44"/>
    </row>
    <row r="195" spans="1:7" x14ac:dyDescent="0.35">
      <c r="A195" s="26" t="s">
        <v>145</v>
      </c>
      <c r="E195" s="10"/>
      <c r="F195" s="43"/>
      <c r="G195" s="44"/>
    </row>
    <row r="196" spans="1:7" x14ac:dyDescent="0.35">
      <c r="A196" s="26" t="s">
        <v>146</v>
      </c>
      <c r="E196" s="10"/>
      <c r="F196" s="43"/>
      <c r="G196" s="44"/>
    </row>
    <row r="197" spans="1:7" x14ac:dyDescent="0.35">
      <c r="A197" s="26" t="s">
        <v>147</v>
      </c>
      <c r="E197" s="80"/>
      <c r="F197" s="43"/>
      <c r="G197" s="44"/>
    </row>
    <row r="198" spans="1:7" x14ac:dyDescent="0.35">
      <c r="A198" s="26" t="s">
        <v>148</v>
      </c>
      <c r="E198" s="80" t="s">
        <v>156</v>
      </c>
      <c r="F198" s="43"/>
      <c r="G198" s="44"/>
    </row>
    <row r="199" spans="1:7" x14ac:dyDescent="0.35">
      <c r="A199" s="26"/>
      <c r="E199" s="10"/>
      <c r="F199" s="43"/>
      <c r="G199" s="44"/>
    </row>
    <row r="200" spans="1:7" x14ac:dyDescent="0.35">
      <c r="A200" s="26" t="s">
        <v>149</v>
      </c>
      <c r="E200" s="10"/>
      <c r="F200" s="43"/>
      <c r="G200" s="44"/>
    </row>
    <row r="201" spans="1:7" x14ac:dyDescent="0.35">
      <c r="A201" s="26" t="s">
        <v>150</v>
      </c>
      <c r="E201" s="80" t="s">
        <v>156</v>
      </c>
      <c r="F201" s="43"/>
      <c r="G201" s="44"/>
    </row>
    <row r="202" spans="1:7" x14ac:dyDescent="0.35">
      <c r="A202" s="26"/>
      <c r="E202" s="10"/>
      <c r="F202" s="43"/>
      <c r="G202" s="44"/>
    </row>
    <row r="203" spans="1:7" x14ac:dyDescent="0.35">
      <c r="A203" s="26" t="s">
        <v>151</v>
      </c>
      <c r="E203" s="10"/>
      <c r="F203" s="43"/>
      <c r="G203" s="44"/>
    </row>
    <row r="204" spans="1:7" x14ac:dyDescent="0.35">
      <c r="A204" s="26" t="s">
        <v>152</v>
      </c>
      <c r="E204" s="80" t="s">
        <v>156</v>
      </c>
      <c r="F204" s="43"/>
      <c r="G204" s="44"/>
    </row>
    <row r="205" spans="1:7" x14ac:dyDescent="0.35">
      <c r="A205" s="26"/>
      <c r="E205" s="80"/>
      <c r="F205" s="43"/>
      <c r="G205" s="44"/>
    </row>
    <row r="206" spans="1:7" x14ac:dyDescent="0.35">
      <c r="A206" s="26" t="s">
        <v>153</v>
      </c>
      <c r="E206" s="10"/>
      <c r="G206" s="44"/>
    </row>
    <row r="207" spans="1:7" x14ac:dyDescent="0.35">
      <c r="A207" s="26" t="s">
        <v>154</v>
      </c>
      <c r="E207" s="80" t="s">
        <v>156</v>
      </c>
      <c r="G207" s="44"/>
    </row>
    <row r="212" spans="1:5" x14ac:dyDescent="0.35">
      <c r="B212" s="81"/>
      <c r="C212" s="81"/>
      <c r="D212" s="81"/>
      <c r="E212" s="81"/>
    </row>
    <row r="213" spans="1:5" x14ac:dyDescent="0.35">
      <c r="B213" s="81"/>
      <c r="C213" s="81"/>
      <c r="D213" s="81"/>
      <c r="E213" s="81"/>
    </row>
    <row r="214" spans="1:5" x14ac:dyDescent="0.35">
      <c r="B214" s="81"/>
      <c r="C214" s="81"/>
      <c r="D214" s="81"/>
      <c r="E214" s="81"/>
    </row>
    <row r="215" spans="1:5" x14ac:dyDescent="0.35">
      <c r="B215" s="81"/>
      <c r="C215" s="81"/>
      <c r="D215" s="81"/>
      <c r="E215" s="81"/>
    </row>
    <row r="216" spans="1:5" x14ac:dyDescent="0.35">
      <c r="A216" s="81"/>
      <c r="B216" s="81"/>
      <c r="C216" s="81"/>
      <c r="D216" s="81"/>
      <c r="E216" s="81"/>
    </row>
    <row r="217" spans="1:5" x14ac:dyDescent="0.35">
      <c r="A217" s="81"/>
      <c r="B217" s="81"/>
      <c r="C217" s="81"/>
      <c r="D217" s="81"/>
      <c r="E217" s="81"/>
    </row>
    <row r="218" spans="1:5" x14ac:dyDescent="0.35">
      <c r="A218" s="81"/>
      <c r="B218" s="81"/>
      <c r="C218" s="81"/>
      <c r="D218" s="81"/>
      <c r="E218" s="81"/>
    </row>
    <row r="219" spans="1:5" x14ac:dyDescent="0.35">
      <c r="A219" s="81"/>
      <c r="B219" s="81"/>
      <c r="C219" s="81"/>
      <c r="D219" s="81"/>
      <c r="E219" s="81"/>
    </row>
    <row r="220" spans="1:5" x14ac:dyDescent="0.35">
      <c r="A220" s="81"/>
      <c r="B220" s="81"/>
      <c r="C220" s="81"/>
      <c r="D220" s="81"/>
      <c r="E220" s="81"/>
    </row>
    <row r="222" spans="1:5" x14ac:dyDescent="0.35">
      <c r="A222" s="81"/>
      <c r="B222" s="81"/>
      <c r="C222" s="81"/>
      <c r="D222" s="81"/>
      <c r="E222" s="81"/>
    </row>
    <row r="223" spans="1:5" x14ac:dyDescent="0.35">
      <c r="A223" s="81"/>
      <c r="B223" s="81"/>
      <c r="C223" s="81"/>
      <c r="D223" s="81"/>
      <c r="E223" s="81"/>
    </row>
    <row r="224" spans="1:5" x14ac:dyDescent="0.35">
      <c r="A224" s="81"/>
      <c r="B224" s="81"/>
      <c r="C224" s="81"/>
      <c r="D224" s="81"/>
      <c r="E224" s="81"/>
    </row>
    <row r="225" spans="1:5" x14ac:dyDescent="0.35">
      <c r="A225" s="81"/>
      <c r="B225" s="81"/>
      <c r="C225" s="81"/>
      <c r="D225" s="81"/>
      <c r="E225" s="81"/>
    </row>
    <row r="226" spans="1:5" x14ac:dyDescent="0.35">
      <c r="A226" s="81"/>
      <c r="B226" s="81"/>
      <c r="C226" s="81"/>
      <c r="D226" s="81"/>
      <c r="E226" s="81"/>
    </row>
    <row r="227" spans="1:5" x14ac:dyDescent="0.35">
      <c r="A227" s="81"/>
      <c r="B227" s="81"/>
      <c r="C227" s="81"/>
      <c r="D227" s="81"/>
      <c r="E227" s="81"/>
    </row>
    <row r="228" spans="1:5" x14ac:dyDescent="0.35">
      <c r="A228" s="81"/>
      <c r="B228" s="81"/>
      <c r="C228" s="81"/>
      <c r="D228" s="81"/>
      <c r="E228" s="81"/>
    </row>
  </sheetData>
  <pageMargins left="0.7" right="0.7" top="0.75" bottom="0.75" header="0.3" footer="0.3"/>
  <pageSetup scale="50" fitToHeight="0" orientation="portrait" r:id="rId1"/>
  <headerFooter>
    <oddHeader xml:space="preserve">&amp;CNissan Auto Receivables 22-A
</oddHeader>
    <oddFooter>Page &amp;P of &amp;N</oddFooter>
  </headerFooter>
  <rowBreaks count="3" manualBreakCount="3">
    <brk id="54" max="16383" man="1"/>
    <brk id="108" max="16383" man="1"/>
    <brk id="169" max="16383" man="1"/>
  </row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91164C-51AD-4292-BF38-EC147C78E68A}">
  <sheetPr codeName="Sheet12">
    <pageSetUpPr fitToPage="1"/>
  </sheetPr>
  <dimension ref="A1:IV228"/>
  <sheetViews>
    <sheetView showRuler="0" zoomScale="80" zoomScaleNormal="80" zoomScaleSheetLayoutView="90" workbookViewId="0">
      <selection activeCell="O21" sqref="O21"/>
    </sheetView>
  </sheetViews>
  <sheetFormatPr defaultColWidth="9.1796875" defaultRowHeight="17.5" x14ac:dyDescent="0.35"/>
  <cols>
    <col min="1" max="1" width="43.453125" style="2" customWidth="1"/>
    <col min="2" max="2" width="23.81640625" style="2" customWidth="1"/>
    <col min="3" max="3" width="26.81640625" style="2" customWidth="1"/>
    <col min="4" max="4" width="24.7265625" style="2" customWidth="1"/>
    <col min="5" max="5" width="39.26953125" style="2" bestFit="1" customWidth="1"/>
    <col min="6" max="6" width="23.81640625" style="3" customWidth="1"/>
    <col min="7" max="7" width="34.54296875" style="4" customWidth="1"/>
    <col min="8" max="9" width="34.54296875" style="2" customWidth="1"/>
    <col min="10" max="10" width="9.1796875" style="2"/>
    <col min="11" max="11" width="9.54296875" style="2" bestFit="1" customWidth="1"/>
    <col min="12" max="16384" width="9.1796875" style="2"/>
  </cols>
  <sheetData>
    <row r="1" spans="1:13" ht="18" x14ac:dyDescent="0.35">
      <c r="A1" s="1" t="s">
        <v>0</v>
      </c>
    </row>
    <row r="2" spans="1:13" ht="15.75" customHeight="1" x14ac:dyDescent="0.45">
      <c r="C2" s="5"/>
    </row>
    <row r="3" spans="1:13" ht="15.75" customHeight="1" x14ac:dyDescent="0.45">
      <c r="A3" s="2" t="s">
        <v>1</v>
      </c>
      <c r="B3" s="6">
        <v>45169</v>
      </c>
      <c r="C3" s="7" t="s">
        <v>2</v>
      </c>
      <c r="D3" s="2">
        <v>30</v>
      </c>
      <c r="E3" s="2" t="s">
        <v>3</v>
      </c>
      <c r="F3" s="8">
        <v>45139</v>
      </c>
      <c r="G3" s="2"/>
    </row>
    <row r="4" spans="1:13" ht="15.75" customHeight="1" x14ac:dyDescent="0.45">
      <c r="A4" s="2" t="s">
        <v>4</v>
      </c>
      <c r="B4" s="6">
        <v>45184</v>
      </c>
      <c r="C4" s="7" t="s">
        <v>5</v>
      </c>
      <c r="D4" s="9">
        <v>31</v>
      </c>
      <c r="E4" s="2" t="s">
        <v>6</v>
      </c>
      <c r="F4" s="8">
        <v>45169</v>
      </c>
      <c r="G4" s="2"/>
    </row>
    <row r="5" spans="1:13" ht="17.25" customHeight="1" x14ac:dyDescent="0.45">
      <c r="C5" s="5"/>
      <c r="E5" s="2" t="s">
        <v>7</v>
      </c>
      <c r="F5" s="8">
        <v>45153</v>
      </c>
      <c r="G5" s="2"/>
    </row>
    <row r="6" spans="1:13" ht="15.75" customHeight="1" x14ac:dyDescent="0.45">
      <c r="C6" s="5"/>
      <c r="E6" s="2" t="s">
        <v>8</v>
      </c>
      <c r="F6" s="8">
        <v>45184</v>
      </c>
      <c r="G6" s="2"/>
    </row>
    <row r="7" spans="1:13" x14ac:dyDescent="0.35">
      <c r="A7" s="10"/>
      <c r="B7" s="11"/>
      <c r="C7" s="12"/>
      <c r="D7" s="10"/>
      <c r="E7" s="10"/>
      <c r="F7" s="13"/>
    </row>
    <row r="8" spans="1:13" x14ac:dyDescent="0.35">
      <c r="A8" s="10"/>
      <c r="B8" s="10"/>
      <c r="C8" s="12"/>
      <c r="D8" s="10"/>
      <c r="E8" s="10"/>
      <c r="F8" s="13"/>
    </row>
    <row r="9" spans="1:13" x14ac:dyDescent="0.35">
      <c r="B9" s="14" t="s">
        <v>9</v>
      </c>
      <c r="C9" s="14" t="s">
        <v>10</v>
      </c>
      <c r="D9" s="14" t="s">
        <v>11</v>
      </c>
      <c r="E9" s="14" t="s">
        <v>12</v>
      </c>
      <c r="F9" s="15" t="s">
        <v>13</v>
      </c>
    </row>
    <row r="10" spans="1:13" x14ac:dyDescent="0.35">
      <c r="A10" s="2" t="s">
        <v>14</v>
      </c>
      <c r="B10" s="16"/>
      <c r="C10" s="17">
        <v>1142065005.3199999</v>
      </c>
      <c r="D10" s="18">
        <v>602223376.15999997</v>
      </c>
      <c r="E10" s="19">
        <v>577941265.99000001</v>
      </c>
      <c r="F10" s="20">
        <f>IF(C12&lt;=0,0,E10/C12)</f>
        <v>0.55482361475740449</v>
      </c>
      <c r="G10" s="21"/>
      <c r="H10" s="22"/>
      <c r="I10" s="22"/>
      <c r="J10" s="22"/>
      <c r="K10" s="22"/>
      <c r="L10" s="22"/>
      <c r="M10" s="22"/>
    </row>
    <row r="11" spans="1:13" x14ac:dyDescent="0.35">
      <c r="A11" s="2" t="s">
        <v>15</v>
      </c>
      <c r="B11" s="16"/>
      <c r="C11" s="23">
        <v>100398337.54000001</v>
      </c>
      <c r="D11" s="18">
        <v>38751824.759999998</v>
      </c>
      <c r="E11" s="19">
        <v>36387878.200000003</v>
      </c>
      <c r="F11" s="20"/>
      <c r="G11" s="21"/>
      <c r="H11" s="22"/>
      <c r="I11" s="22"/>
      <c r="J11" s="22"/>
      <c r="K11" s="22"/>
      <c r="L11" s="22"/>
      <c r="M11" s="22"/>
    </row>
    <row r="12" spans="1:13" x14ac:dyDescent="0.35">
      <c r="A12" s="2" t="s">
        <v>16</v>
      </c>
      <c r="B12" s="16"/>
      <c r="C12" s="24">
        <f>C10-C11</f>
        <v>1041666667.78</v>
      </c>
      <c r="D12" s="18">
        <v>563471551.39999998</v>
      </c>
      <c r="E12" s="19">
        <v>541553387.78999996</v>
      </c>
      <c r="F12" s="20"/>
      <c r="G12" s="21"/>
      <c r="H12" s="22"/>
      <c r="I12" s="22"/>
      <c r="J12" s="22"/>
      <c r="K12" s="22"/>
      <c r="L12" s="22"/>
      <c r="M12" s="22"/>
    </row>
    <row r="13" spans="1:13" x14ac:dyDescent="0.35">
      <c r="A13" s="2" t="s">
        <v>17</v>
      </c>
      <c r="B13" s="10"/>
      <c r="C13" s="24">
        <f>SUM(C14:C19)</f>
        <v>1041666667.78</v>
      </c>
      <c r="D13" s="18">
        <f>SUM(D14:D19)</f>
        <v>563471551.39999998</v>
      </c>
      <c r="E13" s="19">
        <f>SUM(E14:E19)</f>
        <v>541553387.78999996</v>
      </c>
      <c r="F13" s="20">
        <f>IF(C13&lt;=0,0,E13/C13)</f>
        <v>0.5198912517227402</v>
      </c>
      <c r="G13" s="21"/>
      <c r="H13" s="25"/>
      <c r="I13" s="22"/>
      <c r="J13" s="22"/>
      <c r="K13" s="22"/>
      <c r="L13" s="22"/>
      <c r="M13" s="22"/>
    </row>
    <row r="14" spans="1:13" x14ac:dyDescent="0.35">
      <c r="A14" s="26" t="s">
        <v>18</v>
      </c>
      <c r="B14" s="27">
        <v>4.9597E-3</v>
      </c>
      <c r="C14" s="23">
        <v>180000000</v>
      </c>
      <c r="D14" s="18">
        <v>0</v>
      </c>
      <c r="E14" s="19">
        <v>0</v>
      </c>
      <c r="F14" s="20">
        <f t="shared" ref="F14:F19" si="0">IF(C14&lt;=0,0,E14/C14)</f>
        <v>0</v>
      </c>
      <c r="G14" s="21"/>
      <c r="H14" s="25"/>
      <c r="I14" s="22"/>
      <c r="J14" s="22"/>
      <c r="K14" s="22"/>
      <c r="L14" s="22"/>
      <c r="M14" s="22"/>
    </row>
    <row r="15" spans="1:13" x14ac:dyDescent="0.35">
      <c r="A15" s="26" t="s">
        <v>19</v>
      </c>
      <c r="B15" s="27">
        <v>1.32E-2</v>
      </c>
      <c r="C15" s="23">
        <v>365000000</v>
      </c>
      <c r="D15" s="18">
        <v>66804883.620000035</v>
      </c>
      <c r="E15" s="19">
        <v>44886720.01000002</v>
      </c>
      <c r="F15" s="20">
        <f t="shared" si="0"/>
        <v>0.12297731509589047</v>
      </c>
      <c r="G15" s="21"/>
      <c r="I15" s="22"/>
      <c r="J15" s="22"/>
      <c r="K15" s="22"/>
      <c r="L15" s="22"/>
      <c r="M15" s="22"/>
    </row>
    <row r="16" spans="1:13" x14ac:dyDescent="0.35">
      <c r="A16" s="26" t="s">
        <v>20</v>
      </c>
      <c r="B16" s="27">
        <v>0</v>
      </c>
      <c r="C16" s="23">
        <v>0</v>
      </c>
      <c r="D16" s="18">
        <v>0</v>
      </c>
      <c r="E16" s="19">
        <v>0</v>
      </c>
      <c r="F16" s="20">
        <f>IF(C16&lt;=0,0,E16/C16)</f>
        <v>0</v>
      </c>
      <c r="G16" s="21"/>
      <c r="I16" s="22"/>
      <c r="J16" s="22"/>
      <c r="K16" s="22"/>
      <c r="L16" s="22"/>
      <c r="M16" s="22"/>
    </row>
    <row r="17" spans="1:13" x14ac:dyDescent="0.35">
      <c r="A17" s="26" t="s">
        <v>21</v>
      </c>
      <c r="B17" s="27">
        <v>1.8599999999999998E-2</v>
      </c>
      <c r="C17" s="23">
        <v>365000000</v>
      </c>
      <c r="D17" s="18">
        <v>365000000</v>
      </c>
      <c r="E17" s="19">
        <v>365000000</v>
      </c>
      <c r="F17" s="20">
        <f t="shared" si="0"/>
        <v>1</v>
      </c>
      <c r="G17" s="21"/>
      <c r="I17" s="22"/>
      <c r="J17" s="22"/>
      <c r="K17" s="22"/>
      <c r="L17" s="22"/>
      <c r="M17" s="22"/>
    </row>
    <row r="18" spans="1:13" x14ac:dyDescent="0.35">
      <c r="A18" s="26" t="s">
        <v>22</v>
      </c>
      <c r="B18" s="27">
        <v>2.07E-2</v>
      </c>
      <c r="C18" s="23">
        <v>90000000</v>
      </c>
      <c r="D18" s="18">
        <v>90000000</v>
      </c>
      <c r="E18" s="19">
        <v>90000000</v>
      </c>
      <c r="F18" s="20">
        <f t="shared" si="0"/>
        <v>1</v>
      </c>
      <c r="I18" s="22"/>
      <c r="J18" s="22"/>
      <c r="K18" s="22"/>
      <c r="L18" s="22"/>
      <c r="M18" s="22"/>
    </row>
    <row r="19" spans="1:13" x14ac:dyDescent="0.35">
      <c r="A19" s="26" t="s">
        <v>23</v>
      </c>
      <c r="B19" s="27">
        <v>0</v>
      </c>
      <c r="C19" s="17">
        <v>41666667.780000001</v>
      </c>
      <c r="D19" s="18">
        <v>41666667.780000001</v>
      </c>
      <c r="E19" s="19">
        <v>41666667.780000001</v>
      </c>
      <c r="F19" s="20">
        <f t="shared" si="0"/>
        <v>1</v>
      </c>
      <c r="I19" s="22"/>
      <c r="J19" s="22"/>
      <c r="K19" s="22"/>
      <c r="L19" s="22"/>
      <c r="M19" s="22"/>
    </row>
    <row r="20" spans="1:13" x14ac:dyDescent="0.35">
      <c r="A20" s="26"/>
      <c r="B20" s="28"/>
      <c r="C20" s="29"/>
      <c r="D20" s="29"/>
      <c r="E20" s="29"/>
      <c r="F20" s="30"/>
    </row>
    <row r="21" spans="1:13" x14ac:dyDescent="0.35">
      <c r="A21" s="26"/>
      <c r="B21" s="28"/>
      <c r="C21" s="29"/>
      <c r="D21" s="29"/>
      <c r="E21" s="29"/>
      <c r="F21" s="31"/>
    </row>
    <row r="22" spans="1:13" ht="35" x14ac:dyDescent="0.35">
      <c r="A22" s="26"/>
      <c r="B22" s="32" t="s">
        <v>24</v>
      </c>
      <c r="C22" s="32" t="s">
        <v>25</v>
      </c>
      <c r="D22" s="33" t="s">
        <v>26</v>
      </c>
      <c r="E22" s="33" t="s">
        <v>27</v>
      </c>
      <c r="F22" s="31"/>
    </row>
    <row r="23" spans="1:13" x14ac:dyDescent="0.35">
      <c r="A23" s="26" t="s">
        <v>18</v>
      </c>
      <c r="B23" s="18">
        <v>0</v>
      </c>
      <c r="C23" s="18">
        <v>0</v>
      </c>
      <c r="D23" s="34">
        <f>IF(C14&lt;=0,0,B23/(C14/1000))</f>
        <v>0</v>
      </c>
      <c r="E23" s="35">
        <f>IF(C14&lt;=0,0,C23/(C14/1000))</f>
        <v>0</v>
      </c>
      <c r="F23" s="31"/>
    </row>
    <row r="24" spans="1:13" x14ac:dyDescent="0.35">
      <c r="A24" s="26" t="s">
        <v>19</v>
      </c>
      <c r="B24" s="18">
        <v>21918163.610000014</v>
      </c>
      <c r="C24" s="18">
        <v>73485.37</v>
      </c>
      <c r="D24" s="34">
        <f t="shared" ref="D24:D28" si="1">IF(C15&lt;=0,0,B24/(C15/1000))</f>
        <v>60.049763315068532</v>
      </c>
      <c r="E24" s="35">
        <f t="shared" ref="E24:E28" si="2">IF(C15&lt;=0,0,C24/(C15/1000))</f>
        <v>0.2013297808219178</v>
      </c>
      <c r="F24" s="31"/>
    </row>
    <row r="25" spans="1:13" x14ac:dyDescent="0.35">
      <c r="A25" s="26" t="s">
        <v>20</v>
      </c>
      <c r="B25" s="18">
        <v>0</v>
      </c>
      <c r="C25" s="18">
        <v>0</v>
      </c>
      <c r="D25" s="34">
        <f t="shared" si="1"/>
        <v>0</v>
      </c>
      <c r="E25" s="35">
        <f>IF(C16&lt;=0,0,C25/(C16/1000))</f>
        <v>0</v>
      </c>
      <c r="F25" s="31"/>
    </row>
    <row r="26" spans="1:13" x14ac:dyDescent="0.35">
      <c r="A26" s="26" t="s">
        <v>21</v>
      </c>
      <c r="B26" s="18">
        <v>0</v>
      </c>
      <c r="C26" s="18">
        <v>565750</v>
      </c>
      <c r="D26" s="34">
        <f t="shared" si="1"/>
        <v>0</v>
      </c>
      <c r="E26" s="35">
        <f t="shared" si="2"/>
        <v>1.55</v>
      </c>
      <c r="F26" s="31"/>
    </row>
    <row r="27" spans="1:13" x14ac:dyDescent="0.35">
      <c r="A27" s="26" t="s">
        <v>22</v>
      </c>
      <c r="B27" s="18">
        <v>0</v>
      </c>
      <c r="C27" s="18">
        <v>155250</v>
      </c>
      <c r="D27" s="34">
        <f t="shared" si="1"/>
        <v>0</v>
      </c>
      <c r="E27" s="35">
        <f t="shared" si="2"/>
        <v>1.7250000000000001</v>
      </c>
      <c r="F27" s="31"/>
    </row>
    <row r="28" spans="1:13" x14ac:dyDescent="0.35">
      <c r="A28" s="26" t="s">
        <v>23</v>
      </c>
      <c r="B28" s="18">
        <v>0</v>
      </c>
      <c r="C28" s="18">
        <v>0</v>
      </c>
      <c r="D28" s="34">
        <f t="shared" si="1"/>
        <v>0</v>
      </c>
      <c r="E28" s="35">
        <f t="shared" si="2"/>
        <v>0</v>
      </c>
      <c r="F28" s="31"/>
    </row>
    <row r="29" spans="1:13" ht="18" thickBot="1" x14ac:dyDescent="0.4">
      <c r="A29" s="2" t="s">
        <v>28</v>
      </c>
      <c r="B29" s="36">
        <f>SUM(B23:B28)</f>
        <v>21918163.610000014</v>
      </c>
      <c r="C29" s="36">
        <f>SUM(C23:C28)</f>
        <v>794485.37</v>
      </c>
      <c r="D29" s="37"/>
      <c r="E29" s="29"/>
      <c r="F29" s="31"/>
    </row>
    <row r="30" spans="1:13" x14ac:dyDescent="0.35">
      <c r="B30" s="25"/>
      <c r="C30" s="25"/>
      <c r="D30" s="38"/>
      <c r="E30" s="25"/>
      <c r="F30" s="39"/>
    </row>
    <row r="31" spans="1:13" x14ac:dyDescent="0.35">
      <c r="A31" s="26"/>
      <c r="B31" s="28"/>
      <c r="C31" s="25"/>
      <c r="D31" s="25"/>
      <c r="E31" s="25"/>
      <c r="F31" s="39"/>
    </row>
    <row r="32" spans="1:13" x14ac:dyDescent="0.35">
      <c r="A32" s="2" t="s">
        <v>29</v>
      </c>
      <c r="E32" s="40"/>
    </row>
    <row r="33" spans="1:7" x14ac:dyDescent="0.35">
      <c r="E33" s="40"/>
    </row>
    <row r="34" spans="1:7" x14ac:dyDescent="0.35">
      <c r="A34" s="26" t="s">
        <v>30</v>
      </c>
    </row>
    <row r="35" spans="1:7" x14ac:dyDescent="0.35">
      <c r="A35" s="41" t="s">
        <v>31</v>
      </c>
      <c r="E35" s="42">
        <v>693677.37</v>
      </c>
      <c r="F35" s="43"/>
      <c r="G35" s="44"/>
    </row>
    <row r="36" spans="1:7" x14ac:dyDescent="0.35">
      <c r="A36" s="41" t="s">
        <v>32</v>
      </c>
      <c r="E36" s="45">
        <v>0</v>
      </c>
      <c r="F36" s="43"/>
      <c r="G36" s="44"/>
    </row>
    <row r="37" spans="1:7" x14ac:dyDescent="0.35">
      <c r="A37" s="26" t="s">
        <v>33</v>
      </c>
      <c r="E37" s="42">
        <f>SUM(E35:E36)</f>
        <v>693677.37</v>
      </c>
      <c r="F37" s="43"/>
      <c r="G37" s="44"/>
    </row>
    <row r="38" spans="1:7" x14ac:dyDescent="0.35">
      <c r="E38" s="46"/>
      <c r="F38" s="43"/>
      <c r="G38" s="44"/>
    </row>
    <row r="39" spans="1:7" x14ac:dyDescent="0.35">
      <c r="A39" s="26" t="s">
        <v>34</v>
      </c>
      <c r="E39" s="46"/>
      <c r="F39" s="43"/>
      <c r="G39" s="44"/>
    </row>
    <row r="40" spans="1:7" x14ac:dyDescent="0.35">
      <c r="A40" s="41" t="s">
        <v>35</v>
      </c>
      <c r="E40" s="42">
        <v>24054497.09</v>
      </c>
      <c r="F40" s="43"/>
      <c r="G40" s="44"/>
    </row>
    <row r="41" spans="1:7" x14ac:dyDescent="0.35">
      <c r="A41" s="41" t="s">
        <v>36</v>
      </c>
      <c r="E41" s="45">
        <v>0</v>
      </c>
      <c r="F41" s="43"/>
      <c r="G41" s="44"/>
    </row>
    <row r="42" spans="1:7" x14ac:dyDescent="0.35">
      <c r="A42" s="26" t="s">
        <v>37</v>
      </c>
      <c r="E42" s="42">
        <f>SUM(E40:E41)</f>
        <v>24054497.09</v>
      </c>
      <c r="F42" s="43"/>
      <c r="G42" s="44"/>
    </row>
    <row r="43" spans="1:7" x14ac:dyDescent="0.35">
      <c r="A43" s="41"/>
      <c r="E43" s="47"/>
      <c r="F43" s="43"/>
      <c r="G43" s="44"/>
    </row>
    <row r="44" spans="1:7" x14ac:dyDescent="0.35">
      <c r="A44" s="26" t="s">
        <v>38</v>
      </c>
      <c r="E44" s="42">
        <v>98989.41</v>
      </c>
      <c r="F44" s="43"/>
      <c r="G44" s="44"/>
    </row>
    <row r="45" spans="1:7" x14ac:dyDescent="0.35">
      <c r="A45" s="26"/>
      <c r="E45" s="42"/>
      <c r="F45" s="43"/>
      <c r="G45" s="44"/>
    </row>
    <row r="46" spans="1:7" x14ac:dyDescent="0.35">
      <c r="A46" s="26"/>
      <c r="E46" s="48"/>
      <c r="F46" s="43"/>
      <c r="G46" s="44"/>
    </row>
    <row r="47" spans="1:7" ht="18" thickBot="1" x14ac:dyDescent="0.4">
      <c r="A47" s="2" t="s">
        <v>39</v>
      </c>
      <c r="E47" s="49">
        <f>E37+E42+E44</f>
        <v>24847163.870000001</v>
      </c>
      <c r="F47" s="43"/>
      <c r="G47" s="44"/>
    </row>
    <row r="48" spans="1:7" ht="18" thickTop="1" x14ac:dyDescent="0.35">
      <c r="E48" s="50"/>
      <c r="F48" s="43"/>
      <c r="G48" s="44"/>
    </row>
    <row r="49" spans="1:7" x14ac:dyDescent="0.35">
      <c r="A49" s="2" t="s">
        <v>40</v>
      </c>
      <c r="D49" s="51"/>
      <c r="E49" s="52"/>
      <c r="F49" s="43"/>
      <c r="G49" s="44"/>
    </row>
    <row r="50" spans="1:7" x14ac:dyDescent="0.35">
      <c r="D50" s="53" t="s">
        <v>41</v>
      </c>
      <c r="E50" s="53" t="s">
        <v>42</v>
      </c>
      <c r="F50" s="43"/>
      <c r="G50" s="44"/>
    </row>
    <row r="51" spans="1:7" x14ac:dyDescent="0.35">
      <c r="A51" s="26" t="s">
        <v>43</v>
      </c>
      <c r="D51" s="54">
        <v>37736</v>
      </c>
      <c r="E51" s="48">
        <v>563471551.39999998</v>
      </c>
      <c r="F51" s="43"/>
      <c r="G51" s="44"/>
    </row>
    <row r="52" spans="1:7" x14ac:dyDescent="0.35">
      <c r="A52" s="26" t="s">
        <v>44</v>
      </c>
      <c r="D52" s="10"/>
      <c r="E52" s="45">
        <f>D12-E12</f>
        <v>21918163.610000014</v>
      </c>
      <c r="F52" s="43"/>
      <c r="G52" s="44"/>
    </row>
    <row r="53" spans="1:7" x14ac:dyDescent="0.35">
      <c r="A53" s="26"/>
      <c r="D53" s="55">
        <v>37139</v>
      </c>
      <c r="E53" s="56">
        <f>E51-E52</f>
        <v>541553387.78999996</v>
      </c>
      <c r="F53" s="43"/>
      <c r="G53" s="44"/>
    </row>
    <row r="54" spans="1:7" x14ac:dyDescent="0.35">
      <c r="F54" s="43"/>
      <c r="G54" s="44"/>
    </row>
    <row r="55" spans="1:7" x14ac:dyDescent="0.35">
      <c r="A55" s="2" t="s">
        <v>45</v>
      </c>
      <c r="E55" s="51"/>
      <c r="F55" s="43"/>
      <c r="G55" s="44"/>
    </row>
    <row r="56" spans="1:7" x14ac:dyDescent="0.35">
      <c r="F56" s="43"/>
      <c r="G56" s="44"/>
    </row>
    <row r="57" spans="1:7" x14ac:dyDescent="0.35">
      <c r="A57" s="26" t="s">
        <v>39</v>
      </c>
      <c r="E57" s="57">
        <f>E47</f>
        <v>24847163.870000001</v>
      </c>
      <c r="F57" s="43"/>
      <c r="G57" s="44"/>
    </row>
    <row r="58" spans="1:7" x14ac:dyDescent="0.35">
      <c r="A58" s="26" t="s">
        <v>46</v>
      </c>
      <c r="E58" s="57">
        <v>0</v>
      </c>
      <c r="F58" s="43"/>
      <c r="G58" s="44"/>
    </row>
    <row r="59" spans="1:7" x14ac:dyDescent="0.35">
      <c r="A59" s="26" t="s">
        <v>47</v>
      </c>
      <c r="E59" s="12">
        <f>SUM(E57:E58)</f>
        <v>24847163.870000001</v>
      </c>
      <c r="F59" s="43"/>
      <c r="G59" s="44"/>
    </row>
    <row r="60" spans="1:7" x14ac:dyDescent="0.35">
      <c r="F60" s="43"/>
      <c r="G60" s="44"/>
    </row>
    <row r="61" spans="1:7" x14ac:dyDescent="0.35">
      <c r="A61" s="26" t="s">
        <v>48</v>
      </c>
      <c r="E61" s="25">
        <v>0</v>
      </c>
      <c r="F61" s="43"/>
      <c r="G61" s="44"/>
    </row>
    <row r="62" spans="1:7" x14ac:dyDescent="0.35">
      <c r="F62" s="43"/>
      <c r="G62" s="44"/>
    </row>
    <row r="63" spans="1:7" x14ac:dyDescent="0.35">
      <c r="A63" s="26" t="s">
        <v>49</v>
      </c>
      <c r="F63" s="43"/>
      <c r="G63" s="44"/>
    </row>
    <row r="64" spans="1:7" x14ac:dyDescent="0.35">
      <c r="A64" s="41" t="s">
        <v>50</v>
      </c>
      <c r="E64" s="57">
        <v>501852.81</v>
      </c>
      <c r="F64" s="43"/>
      <c r="G64" s="44"/>
    </row>
    <row r="65" spans="1:7" x14ac:dyDescent="0.35">
      <c r="A65" s="41" t="s">
        <v>51</v>
      </c>
      <c r="E65" s="57">
        <v>501852.81</v>
      </c>
      <c r="F65" s="43"/>
      <c r="G65" s="44"/>
    </row>
    <row r="66" spans="1:7" x14ac:dyDescent="0.35">
      <c r="A66" s="41" t="s">
        <v>52</v>
      </c>
      <c r="E66" s="12">
        <v>0</v>
      </c>
      <c r="F66" s="43"/>
      <c r="G66" s="44"/>
    </row>
    <row r="67" spans="1:7" x14ac:dyDescent="0.35">
      <c r="F67" s="43"/>
      <c r="G67" s="44"/>
    </row>
    <row r="68" spans="1:7" x14ac:dyDescent="0.35">
      <c r="A68" s="26" t="s">
        <v>53</v>
      </c>
      <c r="F68" s="43"/>
      <c r="G68" s="44"/>
    </row>
    <row r="69" spans="1:7" x14ac:dyDescent="0.35">
      <c r="A69" s="41" t="s">
        <v>54</v>
      </c>
      <c r="F69" s="43"/>
      <c r="G69" s="44"/>
    </row>
    <row r="70" spans="1:7" x14ac:dyDescent="0.35">
      <c r="A70" s="58" t="s">
        <v>55</v>
      </c>
      <c r="E70" s="57">
        <v>0</v>
      </c>
      <c r="F70" s="43"/>
      <c r="G70" s="44"/>
    </row>
    <row r="71" spans="1:7" x14ac:dyDescent="0.35">
      <c r="A71" s="58" t="s">
        <v>56</v>
      </c>
      <c r="E71" s="57">
        <v>0</v>
      </c>
      <c r="F71" s="43"/>
      <c r="G71" s="44"/>
    </row>
    <row r="72" spans="1:7" x14ac:dyDescent="0.35">
      <c r="A72" s="58" t="s">
        <v>57</v>
      </c>
      <c r="E72" s="57">
        <v>0</v>
      </c>
      <c r="F72" s="43"/>
      <c r="G72" s="44"/>
    </row>
    <row r="73" spans="1:7" x14ac:dyDescent="0.35">
      <c r="A73" s="58"/>
      <c r="E73" s="57"/>
      <c r="F73" s="43"/>
      <c r="G73" s="44"/>
    </row>
    <row r="74" spans="1:7" x14ac:dyDescent="0.35">
      <c r="A74" s="58" t="s">
        <v>58</v>
      </c>
      <c r="E74" s="57">
        <v>0</v>
      </c>
      <c r="F74" s="43"/>
      <c r="G74" s="44"/>
    </row>
    <row r="75" spans="1:7" x14ac:dyDescent="0.35">
      <c r="A75" s="58" t="s">
        <v>59</v>
      </c>
      <c r="E75" s="57">
        <v>0</v>
      </c>
      <c r="F75" s="43"/>
      <c r="G75" s="44"/>
    </row>
    <row r="76" spans="1:7" x14ac:dyDescent="0.35">
      <c r="F76" s="43"/>
      <c r="G76" s="44"/>
    </row>
    <row r="77" spans="1:7" x14ac:dyDescent="0.35">
      <c r="A77" s="41" t="s">
        <v>60</v>
      </c>
      <c r="F77" s="43"/>
      <c r="G77" s="44"/>
    </row>
    <row r="78" spans="1:7" x14ac:dyDescent="0.35">
      <c r="A78" s="58" t="s">
        <v>61</v>
      </c>
      <c r="E78" s="57">
        <v>0</v>
      </c>
      <c r="F78" s="43"/>
      <c r="G78" s="44"/>
    </row>
    <row r="79" spans="1:7" x14ac:dyDescent="0.35">
      <c r="A79" s="58" t="s">
        <v>62</v>
      </c>
      <c r="E79" s="57">
        <v>0</v>
      </c>
      <c r="F79" s="43"/>
      <c r="G79" s="44"/>
    </row>
    <row r="80" spans="1:7" x14ac:dyDescent="0.35">
      <c r="A80" s="58" t="s">
        <v>63</v>
      </c>
      <c r="E80" s="57">
        <v>73485.37</v>
      </c>
      <c r="F80" s="43"/>
      <c r="G80" s="44"/>
    </row>
    <row r="81" spans="1:7" x14ac:dyDescent="0.35">
      <c r="A81" s="58"/>
      <c r="E81" s="57"/>
      <c r="F81" s="43"/>
      <c r="G81" s="44"/>
    </row>
    <row r="82" spans="1:7" x14ac:dyDescent="0.35">
      <c r="A82" s="58" t="s">
        <v>64</v>
      </c>
      <c r="E82" s="57">
        <v>73485.37</v>
      </c>
      <c r="F82" s="43"/>
      <c r="G82" s="44"/>
    </row>
    <row r="83" spans="1:7" x14ac:dyDescent="0.35">
      <c r="A83" s="58" t="s">
        <v>65</v>
      </c>
      <c r="E83" s="57">
        <v>0</v>
      </c>
      <c r="F83" s="43"/>
      <c r="G83" s="44"/>
    </row>
    <row r="84" spans="1:7" x14ac:dyDescent="0.35">
      <c r="A84" s="58"/>
      <c r="F84" s="43"/>
      <c r="G84" s="44"/>
    </row>
    <row r="85" spans="1:7" x14ac:dyDescent="0.35">
      <c r="A85" s="41" t="s">
        <v>66</v>
      </c>
      <c r="F85" s="43"/>
      <c r="G85" s="44"/>
    </row>
    <row r="86" spans="1:7" x14ac:dyDescent="0.35">
      <c r="A86" s="58" t="s">
        <v>67</v>
      </c>
      <c r="E86" s="57">
        <v>0</v>
      </c>
      <c r="F86" s="43"/>
      <c r="G86" s="44"/>
    </row>
    <row r="87" spans="1:7" x14ac:dyDescent="0.35">
      <c r="A87" s="58" t="s">
        <v>68</v>
      </c>
      <c r="E87" s="57">
        <v>0</v>
      </c>
      <c r="F87" s="43"/>
      <c r="G87" s="44"/>
    </row>
    <row r="88" spans="1:7" x14ac:dyDescent="0.35">
      <c r="A88" s="58" t="s">
        <v>69</v>
      </c>
      <c r="E88" s="57">
        <v>0</v>
      </c>
      <c r="F88" s="43"/>
      <c r="G88" s="44"/>
    </row>
    <row r="89" spans="1:7" x14ac:dyDescent="0.35">
      <c r="A89" s="58"/>
      <c r="E89" s="57"/>
      <c r="F89" s="43"/>
      <c r="G89" s="44"/>
    </row>
    <row r="90" spans="1:7" x14ac:dyDescent="0.35">
      <c r="A90" s="58" t="s">
        <v>70</v>
      </c>
      <c r="E90" s="57">
        <v>0</v>
      </c>
      <c r="F90" s="43"/>
      <c r="G90" s="44"/>
    </row>
    <row r="91" spans="1:7" x14ac:dyDescent="0.35">
      <c r="A91" s="58" t="s">
        <v>71</v>
      </c>
      <c r="E91" s="57">
        <v>0</v>
      </c>
      <c r="F91" s="43"/>
      <c r="G91" s="44"/>
    </row>
    <row r="92" spans="1:7" x14ac:dyDescent="0.35">
      <c r="A92" s="58"/>
      <c r="F92" s="43"/>
      <c r="G92" s="44"/>
    </row>
    <row r="93" spans="1:7" x14ac:dyDescent="0.35">
      <c r="A93" s="41" t="s">
        <v>72</v>
      </c>
      <c r="F93" s="43"/>
      <c r="G93" s="44"/>
    </row>
    <row r="94" spans="1:7" x14ac:dyDescent="0.35">
      <c r="A94" s="58" t="s">
        <v>73</v>
      </c>
      <c r="E94" s="57">
        <v>0</v>
      </c>
      <c r="F94" s="43"/>
      <c r="G94" s="44"/>
    </row>
    <row r="95" spans="1:7" x14ac:dyDescent="0.35">
      <c r="A95" s="58" t="s">
        <v>74</v>
      </c>
      <c r="E95" s="57">
        <v>0</v>
      </c>
      <c r="F95" s="43"/>
      <c r="G95" s="44"/>
    </row>
    <row r="96" spans="1:7" x14ac:dyDescent="0.35">
      <c r="A96" s="58" t="s">
        <v>75</v>
      </c>
      <c r="E96" s="57">
        <v>565750</v>
      </c>
      <c r="F96" s="43"/>
      <c r="G96" s="44"/>
    </row>
    <row r="97" spans="1:7" x14ac:dyDescent="0.35">
      <c r="A97" s="58"/>
      <c r="E97" s="57"/>
      <c r="F97" s="43"/>
      <c r="G97" s="44"/>
    </row>
    <row r="98" spans="1:7" x14ac:dyDescent="0.35">
      <c r="A98" s="58" t="s">
        <v>76</v>
      </c>
      <c r="E98" s="57">
        <v>565750</v>
      </c>
      <c r="F98" s="43"/>
      <c r="G98" s="44"/>
    </row>
    <row r="99" spans="1:7" x14ac:dyDescent="0.35">
      <c r="A99" s="58" t="s">
        <v>77</v>
      </c>
      <c r="E99" s="57">
        <v>0</v>
      </c>
      <c r="F99" s="43"/>
      <c r="G99" s="44"/>
    </row>
    <row r="100" spans="1:7" x14ac:dyDescent="0.35">
      <c r="F100" s="43"/>
      <c r="G100" s="44"/>
    </row>
    <row r="101" spans="1:7" x14ac:dyDescent="0.35">
      <c r="A101" s="41" t="s">
        <v>78</v>
      </c>
      <c r="F101" s="43"/>
      <c r="G101" s="44"/>
    </row>
    <row r="102" spans="1:7" x14ac:dyDescent="0.35">
      <c r="A102" s="58" t="s">
        <v>79</v>
      </c>
      <c r="E102" s="57">
        <v>0</v>
      </c>
      <c r="F102" s="43"/>
      <c r="G102" s="44"/>
    </row>
    <row r="103" spans="1:7" x14ac:dyDescent="0.35">
      <c r="A103" s="58" t="s">
        <v>80</v>
      </c>
      <c r="E103" s="57">
        <v>0</v>
      </c>
      <c r="F103" s="43"/>
      <c r="G103" s="44"/>
    </row>
    <row r="104" spans="1:7" x14ac:dyDescent="0.35">
      <c r="A104" s="58" t="s">
        <v>81</v>
      </c>
      <c r="E104" s="57">
        <v>155250</v>
      </c>
      <c r="F104" s="43"/>
      <c r="G104" s="44"/>
    </row>
    <row r="105" spans="1:7" x14ac:dyDescent="0.35">
      <c r="A105" s="58"/>
      <c r="E105" s="57"/>
      <c r="F105" s="43"/>
      <c r="G105" s="44"/>
    </row>
    <row r="106" spans="1:7" x14ac:dyDescent="0.35">
      <c r="A106" s="58" t="s">
        <v>82</v>
      </c>
      <c r="E106" s="57">
        <v>155250</v>
      </c>
      <c r="F106" s="43"/>
      <c r="G106" s="44"/>
    </row>
    <row r="107" spans="1:7" x14ac:dyDescent="0.35">
      <c r="A107" s="58" t="s">
        <v>83</v>
      </c>
      <c r="E107" s="57">
        <v>0</v>
      </c>
      <c r="F107" s="43"/>
      <c r="G107" s="44"/>
    </row>
    <row r="108" spans="1:7" x14ac:dyDescent="0.35">
      <c r="A108" s="58"/>
      <c r="E108" s="25"/>
      <c r="F108" s="43"/>
      <c r="G108" s="44"/>
    </row>
    <row r="109" spans="1:7" x14ac:dyDescent="0.35">
      <c r="A109" s="41" t="s">
        <v>84</v>
      </c>
      <c r="F109" s="43"/>
      <c r="G109" s="44"/>
    </row>
    <row r="110" spans="1:7" x14ac:dyDescent="0.35">
      <c r="A110" s="58" t="s">
        <v>85</v>
      </c>
      <c r="E110" s="12">
        <f>E72+E80+E88+E96+E104</f>
        <v>794485.37</v>
      </c>
      <c r="F110" s="43"/>
      <c r="G110" s="44"/>
    </row>
    <row r="111" spans="1:7" x14ac:dyDescent="0.35">
      <c r="A111" s="58" t="s">
        <v>86</v>
      </c>
      <c r="E111" s="12">
        <f>E74+E82+E90+E98+E106</f>
        <v>794485.37</v>
      </c>
      <c r="F111" s="43"/>
      <c r="G111" s="44"/>
    </row>
    <row r="112" spans="1:7" x14ac:dyDescent="0.35">
      <c r="A112" s="58" t="s">
        <v>87</v>
      </c>
      <c r="E112" s="12">
        <f>E70+E78+E94+E102</f>
        <v>0</v>
      </c>
      <c r="F112" s="43"/>
      <c r="G112" s="44"/>
    </row>
    <row r="113" spans="1:7" x14ac:dyDescent="0.35">
      <c r="A113" s="58" t="s">
        <v>88</v>
      </c>
      <c r="E113" s="12">
        <f>E75+E83+E99+E107</f>
        <v>0</v>
      </c>
      <c r="F113" s="43"/>
      <c r="G113" s="44"/>
    </row>
    <row r="114" spans="1:7" x14ac:dyDescent="0.35">
      <c r="F114" s="43"/>
      <c r="G114" s="44"/>
    </row>
    <row r="115" spans="1:7" x14ac:dyDescent="0.35">
      <c r="A115" s="26" t="s">
        <v>89</v>
      </c>
      <c r="E115" s="22">
        <v>23550825.686533336</v>
      </c>
      <c r="F115" s="43"/>
      <c r="G115" s="44"/>
    </row>
    <row r="116" spans="1:7" x14ac:dyDescent="0.35">
      <c r="A116" s="41"/>
      <c r="F116" s="43"/>
      <c r="G116" s="44"/>
    </row>
    <row r="117" spans="1:7" x14ac:dyDescent="0.35">
      <c r="A117" s="26" t="s">
        <v>90</v>
      </c>
      <c r="E117" s="59">
        <v>21918163.610000014</v>
      </c>
      <c r="F117" s="43"/>
      <c r="G117" s="44"/>
    </row>
    <row r="118" spans="1:7" x14ac:dyDescent="0.35">
      <c r="A118" s="26"/>
      <c r="F118" s="43"/>
      <c r="G118" s="44"/>
    </row>
    <row r="119" spans="1:7" x14ac:dyDescent="0.35">
      <c r="A119" s="41" t="s">
        <v>91</v>
      </c>
      <c r="E119" s="57">
        <v>0</v>
      </c>
      <c r="F119" s="43"/>
      <c r="G119" s="44"/>
    </row>
    <row r="120" spans="1:7" x14ac:dyDescent="0.35">
      <c r="A120" s="41" t="s">
        <v>92</v>
      </c>
      <c r="E120" s="60">
        <v>21918163.610000014</v>
      </c>
      <c r="F120" s="43"/>
      <c r="G120" s="44"/>
    </row>
    <row r="121" spans="1:7" x14ac:dyDescent="0.35">
      <c r="A121" s="41" t="s">
        <v>93</v>
      </c>
      <c r="E121" s="12">
        <v>0</v>
      </c>
      <c r="F121" s="43"/>
      <c r="G121" s="44"/>
    </row>
    <row r="122" spans="1:7" x14ac:dyDescent="0.35">
      <c r="A122" s="41"/>
      <c r="E122" s="22"/>
      <c r="F122" s="43"/>
      <c r="G122" s="44"/>
    </row>
    <row r="123" spans="1:7" x14ac:dyDescent="0.35">
      <c r="A123" s="26" t="s">
        <v>94</v>
      </c>
      <c r="E123" s="12">
        <v>0</v>
      </c>
      <c r="F123" s="43"/>
      <c r="G123" s="44"/>
    </row>
    <row r="124" spans="1:7" x14ac:dyDescent="0.35">
      <c r="A124" s="26"/>
      <c r="E124" s="10"/>
      <c r="F124" s="43"/>
      <c r="G124" s="44"/>
    </row>
    <row r="125" spans="1:7" x14ac:dyDescent="0.35">
      <c r="A125" s="41" t="s">
        <v>95</v>
      </c>
      <c r="E125" s="57">
        <v>0</v>
      </c>
      <c r="F125" s="43"/>
      <c r="G125" s="44"/>
    </row>
    <row r="126" spans="1:7" x14ac:dyDescent="0.35">
      <c r="A126" s="41" t="s">
        <v>96</v>
      </c>
      <c r="E126" s="12">
        <v>0</v>
      </c>
      <c r="F126" s="43"/>
      <c r="G126" s="44"/>
    </row>
    <row r="127" spans="1:7" x14ac:dyDescent="0.35">
      <c r="A127" s="41" t="s">
        <v>97</v>
      </c>
      <c r="E127" s="12">
        <v>0</v>
      </c>
      <c r="F127" s="43"/>
      <c r="G127" s="44"/>
    </row>
    <row r="128" spans="1:7" x14ac:dyDescent="0.35">
      <c r="A128" s="41"/>
      <c r="E128" s="22"/>
      <c r="F128" s="43"/>
      <c r="G128" s="44"/>
    </row>
    <row r="129" spans="1:7" x14ac:dyDescent="0.35">
      <c r="A129" s="26" t="s">
        <v>98</v>
      </c>
      <c r="E129" s="12">
        <v>1632662.0765333213</v>
      </c>
      <c r="F129" s="43"/>
      <c r="G129" s="44"/>
    </row>
    <row r="130" spans="1:7" x14ac:dyDescent="0.35">
      <c r="A130" s="41" t="s">
        <v>99</v>
      </c>
      <c r="E130" s="57">
        <v>0</v>
      </c>
      <c r="F130" s="43"/>
      <c r="G130" s="44"/>
    </row>
    <row r="131" spans="1:7" x14ac:dyDescent="0.35">
      <c r="A131" s="26" t="s">
        <v>100</v>
      </c>
      <c r="E131" s="12">
        <f>E129-E130</f>
        <v>1632662.0765333213</v>
      </c>
      <c r="F131" s="43"/>
      <c r="G131" s="44"/>
    </row>
    <row r="132" spans="1:7" x14ac:dyDescent="0.35">
      <c r="F132" s="43"/>
      <c r="G132" s="44"/>
    </row>
    <row r="133" spans="1:7" hidden="1" x14ac:dyDescent="0.35">
      <c r="A133" s="2" t="s">
        <v>101</v>
      </c>
      <c r="F133" s="43"/>
      <c r="G133" s="44"/>
    </row>
    <row r="134" spans="1:7" hidden="1" x14ac:dyDescent="0.35">
      <c r="F134" s="43"/>
      <c r="G134" s="44"/>
    </row>
    <row r="135" spans="1:7" hidden="1" x14ac:dyDescent="0.35">
      <c r="A135" s="26" t="s">
        <v>102</v>
      </c>
      <c r="E135" s="57">
        <v>0</v>
      </c>
      <c r="F135" s="43"/>
      <c r="G135" s="44"/>
    </row>
    <row r="136" spans="1:7" hidden="1" x14ac:dyDescent="0.35">
      <c r="A136" s="26" t="s">
        <v>103</v>
      </c>
      <c r="E136" s="61">
        <v>0</v>
      </c>
      <c r="F136" s="43"/>
      <c r="G136" s="44"/>
    </row>
    <row r="137" spans="1:7" hidden="1" x14ac:dyDescent="0.35">
      <c r="A137" s="26" t="s">
        <v>104</v>
      </c>
      <c r="E137" s="12">
        <v>0</v>
      </c>
      <c r="F137" s="43"/>
      <c r="G137" s="44"/>
    </row>
    <row r="138" spans="1:7" hidden="1" x14ac:dyDescent="0.35">
      <c r="A138" s="26"/>
      <c r="E138" s="22"/>
      <c r="F138" s="43"/>
      <c r="G138" s="44"/>
    </row>
    <row r="139" spans="1:7" hidden="1" x14ac:dyDescent="0.35">
      <c r="A139" s="26"/>
      <c r="E139" s="22"/>
      <c r="F139" s="43"/>
      <c r="G139" s="44"/>
    </row>
    <row r="140" spans="1:7" x14ac:dyDescent="0.35">
      <c r="F140" s="43"/>
      <c r="G140" s="44"/>
    </row>
    <row r="141" spans="1:7" x14ac:dyDescent="0.35">
      <c r="A141" s="2" t="s">
        <v>105</v>
      </c>
      <c r="F141" s="43"/>
      <c r="G141" s="44"/>
    </row>
    <row r="142" spans="1:7" x14ac:dyDescent="0.35">
      <c r="F142" s="43"/>
      <c r="G142" s="44"/>
    </row>
    <row r="143" spans="1:7" x14ac:dyDescent="0.35">
      <c r="A143" s="26" t="s">
        <v>106</v>
      </c>
      <c r="E143" s="12">
        <v>2604166.6712250002</v>
      </c>
      <c r="F143" s="43"/>
      <c r="G143" s="44"/>
    </row>
    <row r="144" spans="1:7" x14ac:dyDescent="0.35">
      <c r="A144" s="26" t="s">
        <v>107</v>
      </c>
      <c r="E144" s="12">
        <v>2604166.6712250002</v>
      </c>
      <c r="G144" s="44"/>
    </row>
    <row r="145" spans="1:256" x14ac:dyDescent="0.35">
      <c r="A145" s="26" t="s">
        <v>108</v>
      </c>
      <c r="E145" s="57">
        <v>2604166.6712250002</v>
      </c>
      <c r="F145" s="43"/>
      <c r="G145" s="44"/>
    </row>
    <row r="146" spans="1:256" x14ac:dyDescent="0.35">
      <c r="A146" s="62" t="s">
        <v>109</v>
      </c>
      <c r="B146" s="62"/>
      <c r="C146" s="62"/>
      <c r="D146" s="62"/>
      <c r="E146" s="57">
        <v>0</v>
      </c>
      <c r="G146" s="44"/>
      <c r="H146" s="62"/>
      <c r="I146" s="62"/>
      <c r="J146" s="62"/>
      <c r="K146" s="62"/>
      <c r="L146" s="62"/>
      <c r="M146" s="62"/>
      <c r="N146" s="62"/>
      <c r="O146" s="62"/>
      <c r="P146" s="62"/>
      <c r="Q146" s="62"/>
      <c r="R146" s="62"/>
      <c r="S146" s="62"/>
      <c r="T146" s="62"/>
      <c r="U146" s="62"/>
      <c r="V146" s="62"/>
      <c r="W146" s="62"/>
      <c r="X146" s="62"/>
      <c r="Y146" s="62"/>
      <c r="Z146" s="62"/>
      <c r="AA146" s="62"/>
      <c r="AB146" s="62"/>
      <c r="AC146" s="62"/>
      <c r="AD146" s="62"/>
      <c r="AE146" s="62"/>
      <c r="AF146" s="62"/>
      <c r="AG146" s="62"/>
      <c r="AH146" s="62"/>
      <c r="AI146" s="62"/>
      <c r="AJ146" s="62"/>
      <c r="AK146" s="62"/>
      <c r="AL146" s="62"/>
      <c r="AM146" s="62"/>
      <c r="AN146" s="62"/>
      <c r="AO146" s="62"/>
      <c r="AP146" s="62"/>
      <c r="AQ146" s="62"/>
      <c r="AR146" s="62"/>
      <c r="AS146" s="62"/>
      <c r="AT146" s="62"/>
      <c r="AU146" s="62"/>
      <c r="AV146" s="62"/>
      <c r="AW146" s="62"/>
      <c r="AX146" s="62"/>
      <c r="AY146" s="62"/>
      <c r="AZ146" s="62"/>
      <c r="BA146" s="62"/>
      <c r="BB146" s="62"/>
      <c r="BC146" s="62"/>
      <c r="BD146" s="62"/>
      <c r="BE146" s="62"/>
      <c r="BF146" s="62"/>
      <c r="BG146" s="62"/>
      <c r="BH146" s="62"/>
      <c r="BI146" s="62"/>
      <c r="BJ146" s="62"/>
      <c r="BK146" s="62"/>
      <c r="BL146" s="62"/>
      <c r="BM146" s="62"/>
      <c r="BN146" s="62"/>
      <c r="BO146" s="62"/>
      <c r="BP146" s="62"/>
      <c r="BQ146" s="62"/>
      <c r="BR146" s="62"/>
      <c r="BS146" s="62"/>
      <c r="BT146" s="62"/>
      <c r="BU146" s="62"/>
      <c r="BV146" s="62"/>
      <c r="BW146" s="62"/>
      <c r="BX146" s="62"/>
      <c r="BY146" s="62"/>
      <c r="BZ146" s="62"/>
      <c r="CA146" s="62"/>
      <c r="CB146" s="62"/>
      <c r="CC146" s="62"/>
      <c r="CD146" s="62"/>
      <c r="CE146" s="62"/>
      <c r="CF146" s="62"/>
      <c r="CG146" s="62"/>
      <c r="CH146" s="62"/>
      <c r="CI146" s="62"/>
      <c r="CJ146" s="62"/>
      <c r="CK146" s="62"/>
      <c r="CL146" s="62"/>
      <c r="CM146" s="62"/>
      <c r="CN146" s="62"/>
      <c r="CO146" s="62"/>
      <c r="CP146" s="62"/>
      <c r="CQ146" s="62"/>
      <c r="CR146" s="62"/>
      <c r="CS146" s="62"/>
      <c r="CT146" s="62"/>
      <c r="CU146" s="62"/>
      <c r="CV146" s="62"/>
      <c r="CW146" s="62"/>
      <c r="CX146" s="62"/>
      <c r="CY146" s="62"/>
      <c r="CZ146" s="62"/>
      <c r="DA146" s="62"/>
      <c r="DB146" s="62"/>
      <c r="DC146" s="62"/>
      <c r="DD146" s="62"/>
      <c r="DE146" s="62"/>
      <c r="DF146" s="62"/>
      <c r="DG146" s="62"/>
      <c r="DH146" s="62"/>
      <c r="DI146" s="62"/>
      <c r="DJ146" s="62"/>
      <c r="DK146" s="62"/>
      <c r="DL146" s="62"/>
      <c r="DM146" s="62"/>
      <c r="DN146" s="62"/>
      <c r="DO146" s="62"/>
      <c r="DP146" s="62"/>
      <c r="DQ146" s="62"/>
      <c r="DR146" s="62"/>
      <c r="DS146" s="62"/>
      <c r="DT146" s="62"/>
      <c r="DU146" s="62"/>
      <c r="DV146" s="62"/>
      <c r="DW146" s="62"/>
      <c r="DX146" s="62"/>
      <c r="DY146" s="62"/>
      <c r="DZ146" s="62"/>
      <c r="EA146" s="62"/>
      <c r="EB146" s="62"/>
      <c r="EC146" s="62"/>
      <c r="ED146" s="62"/>
      <c r="EE146" s="62"/>
      <c r="EF146" s="62"/>
      <c r="EG146" s="62"/>
      <c r="EH146" s="62"/>
      <c r="EI146" s="62"/>
      <c r="EJ146" s="62"/>
      <c r="EK146" s="62"/>
      <c r="EL146" s="62"/>
      <c r="EM146" s="62"/>
      <c r="EN146" s="62"/>
      <c r="EO146" s="62"/>
      <c r="EP146" s="62"/>
      <c r="EQ146" s="62"/>
      <c r="ER146" s="62"/>
      <c r="ES146" s="62"/>
      <c r="ET146" s="62"/>
      <c r="EU146" s="62"/>
      <c r="EV146" s="62"/>
      <c r="EW146" s="62"/>
      <c r="EX146" s="62"/>
      <c r="EY146" s="62"/>
      <c r="EZ146" s="62"/>
      <c r="FA146" s="62"/>
      <c r="FB146" s="62"/>
      <c r="FC146" s="62"/>
      <c r="FD146" s="62"/>
      <c r="FE146" s="62"/>
      <c r="FF146" s="62"/>
      <c r="FG146" s="62"/>
      <c r="FH146" s="62"/>
      <c r="FI146" s="62"/>
      <c r="FJ146" s="62"/>
      <c r="FK146" s="62"/>
      <c r="FL146" s="62"/>
      <c r="FM146" s="62"/>
      <c r="FN146" s="62"/>
      <c r="FO146" s="62"/>
      <c r="FP146" s="62"/>
      <c r="FQ146" s="62"/>
      <c r="FR146" s="62"/>
      <c r="FS146" s="62"/>
      <c r="FT146" s="62"/>
      <c r="FU146" s="62"/>
      <c r="FV146" s="62"/>
      <c r="FW146" s="62"/>
      <c r="FX146" s="62"/>
      <c r="FY146" s="62"/>
      <c r="FZ146" s="62"/>
      <c r="GA146" s="62"/>
      <c r="GB146" s="62"/>
      <c r="GC146" s="62"/>
      <c r="GD146" s="62"/>
      <c r="GE146" s="62"/>
      <c r="GF146" s="62"/>
      <c r="GG146" s="62"/>
      <c r="GH146" s="62"/>
      <c r="GI146" s="62"/>
      <c r="GJ146" s="62"/>
      <c r="GK146" s="62"/>
      <c r="GL146" s="62"/>
      <c r="GM146" s="62"/>
      <c r="GN146" s="62"/>
      <c r="GO146" s="62"/>
      <c r="GP146" s="62"/>
      <c r="GQ146" s="62"/>
      <c r="GR146" s="62"/>
      <c r="GS146" s="62"/>
      <c r="GT146" s="62"/>
      <c r="GU146" s="62"/>
      <c r="GV146" s="62"/>
      <c r="GW146" s="62"/>
      <c r="GX146" s="62"/>
      <c r="GY146" s="62"/>
      <c r="GZ146" s="62"/>
      <c r="HA146" s="62"/>
      <c r="HB146" s="62"/>
      <c r="HC146" s="62"/>
      <c r="HD146" s="62"/>
      <c r="HE146" s="62"/>
      <c r="HF146" s="62"/>
      <c r="HG146" s="62"/>
      <c r="HH146" s="62"/>
      <c r="HI146" s="62"/>
      <c r="HJ146" s="62"/>
      <c r="HK146" s="62"/>
      <c r="HL146" s="62"/>
      <c r="HM146" s="62"/>
      <c r="HN146" s="62"/>
      <c r="HO146" s="62"/>
      <c r="HP146" s="62"/>
      <c r="HQ146" s="62"/>
      <c r="HR146" s="62"/>
      <c r="HS146" s="62"/>
      <c r="HT146" s="62"/>
      <c r="HU146" s="62"/>
      <c r="HV146" s="62"/>
      <c r="HW146" s="62"/>
      <c r="HX146" s="62"/>
      <c r="HY146" s="62"/>
      <c r="HZ146" s="62"/>
      <c r="IA146" s="62"/>
      <c r="IB146" s="62"/>
      <c r="IC146" s="62"/>
      <c r="ID146" s="62"/>
      <c r="IE146" s="62"/>
      <c r="IF146" s="62"/>
      <c r="IG146" s="62"/>
      <c r="IH146" s="62"/>
      <c r="II146" s="62"/>
      <c r="IJ146" s="62"/>
      <c r="IK146" s="62"/>
      <c r="IL146" s="62"/>
      <c r="IM146" s="62"/>
      <c r="IN146" s="62"/>
      <c r="IO146" s="62"/>
      <c r="IP146" s="62"/>
      <c r="IQ146" s="62"/>
      <c r="IR146" s="62"/>
      <c r="IS146" s="62"/>
      <c r="IT146" s="62"/>
      <c r="IU146" s="62"/>
      <c r="IV146" s="62"/>
    </row>
    <row r="147" spans="1:256" x14ac:dyDescent="0.35">
      <c r="A147" s="26" t="s">
        <v>110</v>
      </c>
      <c r="E147" s="12">
        <v>2604166.6712250002</v>
      </c>
      <c r="F147" s="43"/>
      <c r="G147" s="44"/>
    </row>
    <row r="148" spans="1:256" x14ac:dyDescent="0.35">
      <c r="F148" s="43"/>
      <c r="G148" s="44"/>
    </row>
    <row r="149" spans="1:256" x14ac:dyDescent="0.35">
      <c r="A149" s="26" t="s">
        <v>111</v>
      </c>
      <c r="D149" s="63"/>
      <c r="E149" s="22">
        <f>E144</f>
        <v>2604166.6712250002</v>
      </c>
      <c r="F149" s="43"/>
      <c r="G149" s="44"/>
    </row>
    <row r="150" spans="1:256" x14ac:dyDescent="0.35">
      <c r="F150" s="43"/>
      <c r="G150" s="44"/>
    </row>
    <row r="151" spans="1:256" x14ac:dyDescent="0.35">
      <c r="A151" s="2" t="s">
        <v>112</v>
      </c>
      <c r="F151" s="43"/>
      <c r="G151" s="44"/>
    </row>
    <row r="152" spans="1:256" x14ac:dyDescent="0.35">
      <c r="F152" s="43"/>
      <c r="G152" s="44"/>
    </row>
    <row r="153" spans="1:256" x14ac:dyDescent="0.35">
      <c r="A153" s="26" t="s">
        <v>113</v>
      </c>
      <c r="E153" s="64">
        <v>1.36064624E-2</v>
      </c>
      <c r="F153" s="43"/>
      <c r="G153" s="44"/>
    </row>
    <row r="154" spans="1:256" x14ac:dyDescent="0.35">
      <c r="A154" s="26" t="s">
        <v>114</v>
      </c>
      <c r="E154" s="60">
        <v>38.387472000000002</v>
      </c>
      <c r="F154" s="43"/>
      <c r="G154" s="44"/>
    </row>
    <row r="155" spans="1:256" x14ac:dyDescent="0.35">
      <c r="F155" s="43"/>
      <c r="G155" s="44"/>
    </row>
    <row r="156" spans="1:256" x14ac:dyDescent="0.35">
      <c r="D156" s="53" t="s">
        <v>42</v>
      </c>
      <c r="E156" s="53" t="s">
        <v>41</v>
      </c>
      <c r="F156" s="43"/>
      <c r="G156" s="44"/>
    </row>
    <row r="157" spans="1:256" x14ac:dyDescent="0.35">
      <c r="A157" s="26" t="s">
        <v>115</v>
      </c>
      <c r="D157" s="12">
        <v>227613.08</v>
      </c>
      <c r="E157" s="2">
        <v>13</v>
      </c>
      <c r="F157" s="65"/>
      <c r="G157" s="44"/>
    </row>
    <row r="158" spans="1:256" x14ac:dyDescent="0.35">
      <c r="A158" s="26" t="s">
        <v>116</v>
      </c>
      <c r="D158" s="61">
        <v>98989.41</v>
      </c>
      <c r="F158" s="43"/>
      <c r="G158" s="44"/>
    </row>
    <row r="159" spans="1:256" x14ac:dyDescent="0.35">
      <c r="A159" s="2" t="s">
        <v>117</v>
      </c>
      <c r="D159" s="22">
        <f>+D157-D158</f>
        <v>128623.66999999998</v>
      </c>
    </row>
    <row r="160" spans="1:256" x14ac:dyDescent="0.35">
      <c r="A160" s="26" t="s">
        <v>118</v>
      </c>
      <c r="D160" s="12">
        <v>602223376.15999997</v>
      </c>
      <c r="F160" s="65"/>
      <c r="G160" s="44"/>
    </row>
    <row r="161" spans="1:7" x14ac:dyDescent="0.35">
      <c r="F161" s="65"/>
      <c r="G161" s="44"/>
    </row>
    <row r="162" spans="1:7" x14ac:dyDescent="0.35">
      <c r="A162" s="26" t="s">
        <v>119</v>
      </c>
      <c r="D162" s="66">
        <v>-1.1294954E-3</v>
      </c>
      <c r="F162" s="65"/>
      <c r="G162" s="44"/>
    </row>
    <row r="163" spans="1:7" x14ac:dyDescent="0.35">
      <c r="A163" s="26" t="s">
        <v>120</v>
      </c>
      <c r="D163" s="66">
        <v>4.4572626999999998E-3</v>
      </c>
      <c r="F163" s="65"/>
      <c r="G163" s="44"/>
    </row>
    <row r="164" spans="1:7" x14ac:dyDescent="0.35">
      <c r="A164" s="26" t="s">
        <v>121</v>
      </c>
      <c r="D164" s="66">
        <v>6.0322999999999998E-5</v>
      </c>
      <c r="F164" s="65"/>
      <c r="G164" s="44"/>
    </row>
    <row r="165" spans="1:7" x14ac:dyDescent="0.35">
      <c r="A165" s="26" t="s">
        <v>122</v>
      </c>
      <c r="D165" s="66">
        <f>IF(D160&lt;=0,0,12*(D157-D158)/D160)</f>
        <v>2.5629759672263597E-3</v>
      </c>
      <c r="F165" s="43"/>
      <c r="G165" s="44"/>
    </row>
    <row r="166" spans="1:7" x14ac:dyDescent="0.35">
      <c r="A166" s="26" t="s">
        <v>123</v>
      </c>
      <c r="D166" s="64">
        <f>AVERAGE(D162:D165)</f>
        <v>1.4877665668065899E-3</v>
      </c>
      <c r="F166" s="43"/>
      <c r="G166" s="44"/>
    </row>
    <row r="167" spans="1:7" x14ac:dyDescent="0.35">
      <c r="A167" s="26"/>
      <c r="F167" s="43"/>
      <c r="G167" s="44"/>
    </row>
    <row r="168" spans="1:7" x14ac:dyDescent="0.35">
      <c r="A168" s="26" t="s">
        <v>124</v>
      </c>
      <c r="D168" s="22">
        <v>1257447.5300000003</v>
      </c>
      <c r="F168" s="43"/>
      <c r="G168" s="44"/>
    </row>
    <row r="169" spans="1:7" x14ac:dyDescent="0.35">
      <c r="A169" s="26"/>
      <c r="F169" s="43"/>
      <c r="G169" s="44"/>
    </row>
    <row r="170" spans="1:7" ht="35" x14ac:dyDescent="0.35">
      <c r="A170" s="26" t="s">
        <v>125</v>
      </c>
      <c r="D170" s="53" t="s">
        <v>42</v>
      </c>
      <c r="E170" s="53" t="s">
        <v>41</v>
      </c>
      <c r="F170" s="67" t="s">
        <v>126</v>
      </c>
      <c r="G170" s="44"/>
    </row>
    <row r="171" spans="1:7" x14ac:dyDescent="0.35">
      <c r="A171" s="41" t="s">
        <v>127</v>
      </c>
      <c r="D171" s="57">
        <v>2052378.29</v>
      </c>
      <c r="E171" s="68">
        <v>106</v>
      </c>
      <c r="F171" s="66">
        <v>3.5511883486712506E-3</v>
      </c>
      <c r="G171" s="44"/>
    </row>
    <row r="172" spans="1:7" x14ac:dyDescent="0.35">
      <c r="A172" s="41" t="s">
        <v>128</v>
      </c>
      <c r="D172" s="57">
        <v>361635.85</v>
      </c>
      <c r="E172" s="68">
        <v>18</v>
      </c>
      <c r="F172" s="66">
        <v>6.2573114480850604E-4</v>
      </c>
      <c r="G172" s="44"/>
    </row>
    <row r="173" spans="1:7" x14ac:dyDescent="0.35">
      <c r="A173" s="41" t="s">
        <v>129</v>
      </c>
      <c r="D173" s="19">
        <v>34076.019999999997</v>
      </c>
      <c r="E173" s="69">
        <v>2</v>
      </c>
      <c r="F173" s="66">
        <v>5.8961043284612257E-5</v>
      </c>
      <c r="G173" s="44"/>
    </row>
    <row r="174" spans="1:7" x14ac:dyDescent="0.35">
      <c r="A174" s="41" t="s">
        <v>130</v>
      </c>
      <c r="D174" s="70">
        <v>0</v>
      </c>
      <c r="E174" s="71">
        <v>0</v>
      </c>
      <c r="F174" s="72">
        <v>0</v>
      </c>
      <c r="G174" s="44"/>
    </row>
    <row r="175" spans="1:7" x14ac:dyDescent="0.35">
      <c r="A175" s="26" t="s">
        <v>131</v>
      </c>
      <c r="D175" s="73">
        <f>SUM(D171:D174)</f>
        <v>2448090.16</v>
      </c>
      <c r="E175" s="68">
        <f>SUM(E171:E174)</f>
        <v>126</v>
      </c>
      <c r="F175" s="74">
        <f>SUM(F171:F174)</f>
        <v>4.2358805367643691E-3</v>
      </c>
      <c r="G175" s="44"/>
    </row>
    <row r="176" spans="1:7" x14ac:dyDescent="0.35">
      <c r="A176" s="26"/>
      <c r="D176" s="57"/>
      <c r="E176" s="68"/>
      <c r="F176" s="43"/>
      <c r="G176" s="44"/>
    </row>
    <row r="177" spans="1:7" x14ac:dyDescent="0.35">
      <c r="A177" s="26" t="s">
        <v>132</v>
      </c>
      <c r="D177" s="66"/>
      <c r="E177" s="66"/>
      <c r="F177" s="65"/>
      <c r="G177" s="44"/>
    </row>
    <row r="178" spans="1:7" x14ac:dyDescent="0.35">
      <c r="A178" s="26" t="s">
        <v>133</v>
      </c>
      <c r="D178" s="66">
        <v>5.5676070000000002E-4</v>
      </c>
      <c r="E178" s="66">
        <v>6.9278730000000004E-4</v>
      </c>
      <c r="F178" s="65"/>
      <c r="G178" s="44"/>
    </row>
    <row r="179" spans="1:7" x14ac:dyDescent="0.35">
      <c r="A179" s="26" t="s">
        <v>134</v>
      </c>
      <c r="D179" s="66">
        <v>4.0343650000000003E-4</v>
      </c>
      <c r="E179" s="66">
        <v>4.7008439999999998E-4</v>
      </c>
      <c r="F179" s="65"/>
      <c r="G179" s="44"/>
    </row>
    <row r="180" spans="1:7" x14ac:dyDescent="0.35">
      <c r="A180" s="26" t="s">
        <v>135</v>
      </c>
      <c r="D180" s="66">
        <v>3.2030490000000002E-4</v>
      </c>
      <c r="E180" s="66">
        <v>3.9749840000000001E-4</v>
      </c>
      <c r="F180" s="65"/>
      <c r="G180" s="44"/>
    </row>
    <row r="181" spans="1:7" x14ac:dyDescent="0.35">
      <c r="A181" s="26" t="s">
        <v>136</v>
      </c>
      <c r="D181" s="66">
        <v>6.8469218809311832E-4</v>
      </c>
      <c r="E181" s="66">
        <f>IF(D53&lt;=0,0,SUM('Aug23'!E172:E174)/D53)</f>
        <v>5.3851746142868679E-4</v>
      </c>
      <c r="F181" s="43"/>
      <c r="G181" s="44"/>
    </row>
    <row r="182" spans="1:7" x14ac:dyDescent="0.35">
      <c r="A182" s="26" t="s">
        <v>137</v>
      </c>
      <c r="D182" s="66">
        <f>AVERAGE(D178:D181)</f>
        <v>4.9129857202327959E-4</v>
      </c>
      <c r="E182" s="66">
        <f>AVERAGE(E178:E181)</f>
        <v>5.2472189035717169E-4</v>
      </c>
      <c r="F182" s="43"/>
      <c r="G182" s="44"/>
    </row>
    <row r="183" spans="1:7" x14ac:dyDescent="0.35">
      <c r="F183" s="43"/>
      <c r="G183" s="44"/>
    </row>
    <row r="184" spans="1:7" x14ac:dyDescent="0.35">
      <c r="A184" s="2" t="s">
        <v>138</v>
      </c>
      <c r="D184" s="75">
        <v>445937.54</v>
      </c>
      <c r="F184" s="43"/>
      <c r="G184" s="44"/>
    </row>
    <row r="185" spans="1:7" x14ac:dyDescent="0.35">
      <c r="A185" s="2" t="s">
        <v>139</v>
      </c>
      <c r="D185" s="63">
        <v>7.7159664180774371E-4</v>
      </c>
      <c r="F185" s="43"/>
      <c r="G185" s="44"/>
    </row>
    <row r="186" spans="1:7" x14ac:dyDescent="0.35">
      <c r="A186" s="2" t="s">
        <v>140</v>
      </c>
      <c r="D186" s="66">
        <v>4.9000000000000002E-2</v>
      </c>
      <c r="F186" s="43"/>
      <c r="G186" s="44"/>
    </row>
    <row r="187" spans="1:7" x14ac:dyDescent="0.35">
      <c r="A187" s="2" t="s">
        <v>141</v>
      </c>
      <c r="D187" s="76" t="str">
        <f>+IF(D185&lt;=D186,"No","Yes")</f>
        <v>No</v>
      </c>
      <c r="F187" s="43"/>
      <c r="G187" s="44"/>
    </row>
    <row r="188" spans="1:7" x14ac:dyDescent="0.35">
      <c r="F188" s="43"/>
      <c r="G188" s="44"/>
    </row>
    <row r="189" spans="1:7" x14ac:dyDescent="0.35">
      <c r="A189" s="2" t="s">
        <v>142</v>
      </c>
      <c r="D189" s="77">
        <v>1663482.93</v>
      </c>
      <c r="F189" s="43"/>
      <c r="G189" s="44"/>
    </row>
    <row r="190" spans="1:7" x14ac:dyDescent="0.35">
      <c r="A190" s="2" t="s">
        <v>143</v>
      </c>
      <c r="B190" s="78"/>
      <c r="C190" s="78"/>
      <c r="D190" s="79">
        <v>79</v>
      </c>
      <c r="F190" s="43"/>
      <c r="G190" s="44"/>
    </row>
    <row r="191" spans="1:7" x14ac:dyDescent="0.35">
      <c r="F191" s="43"/>
      <c r="G191" s="44"/>
    </row>
    <row r="192" spans="1:7" x14ac:dyDescent="0.35">
      <c r="A192" s="2" t="s">
        <v>144</v>
      </c>
      <c r="F192" s="43"/>
      <c r="G192" s="44"/>
    </row>
    <row r="193" spans="1:7" x14ac:dyDescent="0.35">
      <c r="F193" s="43"/>
      <c r="G193" s="44"/>
    </row>
    <row r="194" spans="1:7" x14ac:dyDescent="0.35">
      <c r="A194" s="26"/>
      <c r="E194" s="80"/>
      <c r="F194" s="43"/>
      <c r="G194" s="44"/>
    </row>
    <row r="195" spans="1:7" x14ac:dyDescent="0.35">
      <c r="A195" s="26" t="s">
        <v>145</v>
      </c>
      <c r="E195" s="10"/>
      <c r="F195" s="43"/>
      <c r="G195" s="44"/>
    </row>
    <row r="196" spans="1:7" x14ac:dyDescent="0.35">
      <c r="A196" s="26" t="s">
        <v>146</v>
      </c>
      <c r="E196" s="10"/>
      <c r="F196" s="43"/>
      <c r="G196" s="44"/>
    </row>
    <row r="197" spans="1:7" x14ac:dyDescent="0.35">
      <c r="A197" s="26" t="s">
        <v>147</v>
      </c>
      <c r="E197" s="80"/>
      <c r="F197" s="43"/>
      <c r="G197" s="44"/>
    </row>
    <row r="198" spans="1:7" x14ac:dyDescent="0.35">
      <c r="A198" s="26" t="s">
        <v>148</v>
      </c>
      <c r="E198" s="80" t="s">
        <v>156</v>
      </c>
      <c r="F198" s="43"/>
      <c r="G198" s="44"/>
    </row>
    <row r="199" spans="1:7" x14ac:dyDescent="0.35">
      <c r="A199" s="26"/>
      <c r="E199" s="10"/>
      <c r="F199" s="43"/>
      <c r="G199" s="44"/>
    </row>
    <row r="200" spans="1:7" x14ac:dyDescent="0.35">
      <c r="A200" s="26" t="s">
        <v>149</v>
      </c>
      <c r="E200" s="10"/>
      <c r="F200" s="43"/>
      <c r="G200" s="44"/>
    </row>
    <row r="201" spans="1:7" x14ac:dyDescent="0.35">
      <c r="A201" s="26" t="s">
        <v>150</v>
      </c>
      <c r="E201" s="80" t="s">
        <v>156</v>
      </c>
      <c r="F201" s="43"/>
      <c r="G201" s="44"/>
    </row>
    <row r="202" spans="1:7" x14ac:dyDescent="0.35">
      <c r="A202" s="26"/>
      <c r="E202" s="10"/>
      <c r="F202" s="43"/>
      <c r="G202" s="44"/>
    </row>
    <row r="203" spans="1:7" x14ac:dyDescent="0.35">
      <c r="A203" s="26" t="s">
        <v>151</v>
      </c>
      <c r="E203" s="10"/>
      <c r="F203" s="43"/>
      <c r="G203" s="44"/>
    </row>
    <row r="204" spans="1:7" x14ac:dyDescent="0.35">
      <c r="A204" s="26" t="s">
        <v>152</v>
      </c>
      <c r="E204" s="80" t="s">
        <v>156</v>
      </c>
      <c r="F204" s="43"/>
      <c r="G204" s="44"/>
    </row>
    <row r="205" spans="1:7" x14ac:dyDescent="0.35">
      <c r="A205" s="26"/>
      <c r="E205" s="80"/>
      <c r="F205" s="43"/>
      <c r="G205" s="44"/>
    </row>
    <row r="206" spans="1:7" x14ac:dyDescent="0.35">
      <c r="A206" s="26" t="s">
        <v>153</v>
      </c>
      <c r="E206" s="10"/>
      <c r="G206" s="44"/>
    </row>
    <row r="207" spans="1:7" x14ac:dyDescent="0.35">
      <c r="A207" s="26" t="s">
        <v>154</v>
      </c>
      <c r="E207" s="80" t="s">
        <v>156</v>
      </c>
      <c r="G207" s="44"/>
    </row>
    <row r="212" spans="1:5" x14ac:dyDescent="0.35">
      <c r="B212" s="81"/>
      <c r="C212" s="81"/>
      <c r="D212" s="81"/>
      <c r="E212" s="81"/>
    </row>
    <row r="213" spans="1:5" x14ac:dyDescent="0.35">
      <c r="B213" s="81"/>
      <c r="C213" s="81"/>
      <c r="D213" s="81"/>
      <c r="E213" s="81"/>
    </row>
    <row r="214" spans="1:5" x14ac:dyDescent="0.35">
      <c r="B214" s="81"/>
      <c r="C214" s="81"/>
      <c r="D214" s="81"/>
      <c r="E214" s="81"/>
    </row>
    <row r="215" spans="1:5" x14ac:dyDescent="0.35">
      <c r="B215" s="81"/>
      <c r="C215" s="81"/>
      <c r="D215" s="81"/>
      <c r="E215" s="81"/>
    </row>
    <row r="216" spans="1:5" x14ac:dyDescent="0.35">
      <c r="A216" s="81"/>
      <c r="B216" s="81"/>
      <c r="C216" s="81"/>
      <c r="D216" s="81"/>
      <c r="E216" s="81"/>
    </row>
    <row r="217" spans="1:5" x14ac:dyDescent="0.35">
      <c r="A217" s="81"/>
      <c r="B217" s="81"/>
      <c r="C217" s="81"/>
      <c r="D217" s="81"/>
      <c r="E217" s="81"/>
    </row>
    <row r="218" spans="1:5" x14ac:dyDescent="0.35">
      <c r="A218" s="81"/>
      <c r="B218" s="81"/>
      <c r="C218" s="81"/>
      <c r="D218" s="81"/>
      <c r="E218" s="81"/>
    </row>
    <row r="219" spans="1:5" x14ac:dyDescent="0.35">
      <c r="A219" s="81"/>
      <c r="B219" s="81"/>
      <c r="C219" s="81"/>
      <c r="D219" s="81"/>
      <c r="E219" s="81"/>
    </row>
    <row r="220" spans="1:5" x14ac:dyDescent="0.35">
      <c r="A220" s="81"/>
      <c r="B220" s="81"/>
      <c r="C220" s="81"/>
      <c r="D220" s="81"/>
      <c r="E220" s="81"/>
    </row>
    <row r="222" spans="1:5" x14ac:dyDescent="0.35">
      <c r="A222" s="81"/>
      <c r="B222" s="81"/>
      <c r="C222" s="81"/>
      <c r="D222" s="81"/>
      <c r="E222" s="81"/>
    </row>
    <row r="223" spans="1:5" x14ac:dyDescent="0.35">
      <c r="A223" s="81"/>
      <c r="B223" s="81"/>
      <c r="C223" s="81"/>
      <c r="D223" s="81"/>
      <c r="E223" s="81"/>
    </row>
    <row r="224" spans="1:5" x14ac:dyDescent="0.35">
      <c r="A224" s="81"/>
      <c r="B224" s="81"/>
      <c r="C224" s="81"/>
      <c r="D224" s="81"/>
      <c r="E224" s="81"/>
    </row>
    <row r="225" spans="1:5" x14ac:dyDescent="0.35">
      <c r="A225" s="81"/>
      <c r="B225" s="81"/>
      <c r="C225" s="81"/>
      <c r="D225" s="81"/>
      <c r="E225" s="81"/>
    </row>
    <row r="226" spans="1:5" x14ac:dyDescent="0.35">
      <c r="A226" s="81"/>
      <c r="B226" s="81"/>
      <c r="C226" s="81"/>
      <c r="D226" s="81"/>
      <c r="E226" s="81"/>
    </row>
    <row r="227" spans="1:5" x14ac:dyDescent="0.35">
      <c r="A227" s="81"/>
      <c r="B227" s="81"/>
      <c r="C227" s="81"/>
      <c r="D227" s="81"/>
      <c r="E227" s="81"/>
    </row>
    <row r="228" spans="1:5" x14ac:dyDescent="0.35">
      <c r="A228" s="81"/>
      <c r="B228" s="81"/>
      <c r="C228" s="81"/>
      <c r="D228" s="81"/>
      <c r="E228" s="81"/>
    </row>
  </sheetData>
  <pageMargins left="0.7" right="0.7" top="0.75" bottom="0.75" header="0.3" footer="0.3"/>
  <pageSetup scale="50" fitToHeight="0" orientation="portrait" r:id="rId1"/>
  <headerFooter>
    <oddHeader xml:space="preserve">&amp;CNissan Auto Receivables 22-A
</oddHeader>
    <oddFooter>Page &amp;P of &amp;N</oddFooter>
  </headerFooter>
  <rowBreaks count="3" manualBreakCount="3">
    <brk id="54" max="16383" man="1"/>
    <brk id="108" max="16383" man="1"/>
    <brk id="169" max="16383" man="1"/>
  </rowBreak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A1A8AE-82D2-4FE9-AAFA-4BD3B378D62B}">
  <sheetPr codeName="Sheet11">
    <pageSetUpPr fitToPage="1"/>
  </sheetPr>
  <dimension ref="A1:IV228"/>
  <sheetViews>
    <sheetView showRuler="0" zoomScale="80" zoomScaleNormal="80" zoomScaleSheetLayoutView="90" workbookViewId="0">
      <selection activeCell="C49" sqref="C49"/>
    </sheetView>
  </sheetViews>
  <sheetFormatPr defaultColWidth="9.1796875" defaultRowHeight="17.5" x14ac:dyDescent="0.35"/>
  <cols>
    <col min="1" max="1" width="43.453125" style="2" customWidth="1"/>
    <col min="2" max="2" width="23.81640625" style="2" customWidth="1"/>
    <col min="3" max="3" width="26.81640625" style="2" customWidth="1"/>
    <col min="4" max="4" width="24.7265625" style="2" customWidth="1"/>
    <col min="5" max="5" width="39.26953125" style="2" bestFit="1" customWidth="1"/>
    <col min="6" max="6" width="23.81640625" style="3" customWidth="1"/>
    <col min="7" max="7" width="34.54296875" style="4" customWidth="1"/>
    <col min="8" max="9" width="34.54296875" style="2" customWidth="1"/>
    <col min="10" max="10" width="9.1796875" style="2"/>
    <col min="11" max="11" width="9.54296875" style="2" bestFit="1" customWidth="1"/>
    <col min="12" max="16384" width="9.1796875" style="2"/>
  </cols>
  <sheetData>
    <row r="1" spans="1:13" ht="18" x14ac:dyDescent="0.35">
      <c r="A1" s="1" t="s">
        <v>0</v>
      </c>
    </row>
    <row r="2" spans="1:13" ht="15.75" customHeight="1" x14ac:dyDescent="0.45">
      <c r="C2" s="5"/>
    </row>
    <row r="3" spans="1:13" ht="15.75" customHeight="1" x14ac:dyDescent="0.45">
      <c r="A3" s="2" t="s">
        <v>1</v>
      </c>
      <c r="B3" s="6">
        <v>45138</v>
      </c>
      <c r="C3" s="7" t="s">
        <v>2</v>
      </c>
      <c r="D3" s="2">
        <v>30</v>
      </c>
      <c r="E3" s="2" t="s">
        <v>3</v>
      </c>
      <c r="F3" s="8">
        <v>45108</v>
      </c>
      <c r="G3" s="2"/>
    </row>
    <row r="4" spans="1:13" ht="15.75" customHeight="1" x14ac:dyDescent="0.45">
      <c r="A4" s="2" t="s">
        <v>4</v>
      </c>
      <c r="B4" s="6">
        <v>45153</v>
      </c>
      <c r="C4" s="7" t="s">
        <v>5</v>
      </c>
      <c r="D4" s="9">
        <v>29</v>
      </c>
      <c r="E4" s="2" t="s">
        <v>6</v>
      </c>
      <c r="F4" s="8">
        <v>45138</v>
      </c>
      <c r="G4" s="2"/>
    </row>
    <row r="5" spans="1:13" ht="17.25" customHeight="1" x14ac:dyDescent="0.45">
      <c r="C5" s="5"/>
      <c r="E5" s="2" t="s">
        <v>7</v>
      </c>
      <c r="F5" s="8">
        <v>45124</v>
      </c>
      <c r="G5" s="2"/>
    </row>
    <row r="6" spans="1:13" ht="15.75" customHeight="1" x14ac:dyDescent="0.45">
      <c r="C6" s="5"/>
      <c r="E6" s="2" t="s">
        <v>8</v>
      </c>
      <c r="F6" s="8">
        <v>45153</v>
      </c>
      <c r="G6" s="2"/>
    </row>
    <row r="7" spans="1:13" x14ac:dyDescent="0.35">
      <c r="A7" s="10"/>
      <c r="B7" s="11"/>
      <c r="C7" s="12"/>
      <c r="D7" s="10"/>
      <c r="E7" s="10"/>
      <c r="F7" s="13"/>
    </row>
    <row r="8" spans="1:13" x14ac:dyDescent="0.35">
      <c r="A8" s="10"/>
      <c r="B8" s="10"/>
      <c r="C8" s="12"/>
      <c r="D8" s="10"/>
      <c r="E8" s="10"/>
      <c r="F8" s="13"/>
    </row>
    <row r="9" spans="1:13" x14ac:dyDescent="0.35">
      <c r="B9" s="14" t="s">
        <v>9</v>
      </c>
      <c r="C9" s="14" t="s">
        <v>10</v>
      </c>
      <c r="D9" s="14" t="s">
        <v>11</v>
      </c>
      <c r="E9" s="14" t="s">
        <v>12</v>
      </c>
      <c r="F9" s="15" t="s">
        <v>13</v>
      </c>
    </row>
    <row r="10" spans="1:13" x14ac:dyDescent="0.35">
      <c r="A10" s="2" t="s">
        <v>14</v>
      </c>
      <c r="B10" s="16"/>
      <c r="C10" s="17">
        <v>1142065005.3199999</v>
      </c>
      <c r="D10" s="18">
        <v>626515371.98000002</v>
      </c>
      <c r="E10" s="19">
        <v>602223376.15999997</v>
      </c>
      <c r="F10" s="20">
        <f>IF(C12&lt;=0,0,E10/C12)</f>
        <v>0.57813444049568985</v>
      </c>
      <c r="G10" s="21"/>
      <c r="H10" s="22"/>
      <c r="I10" s="22"/>
      <c r="J10" s="22"/>
      <c r="K10" s="22"/>
      <c r="L10" s="22"/>
      <c r="M10" s="22"/>
    </row>
    <row r="11" spans="1:13" x14ac:dyDescent="0.35">
      <c r="A11" s="2" t="s">
        <v>15</v>
      </c>
      <c r="B11" s="16"/>
      <c r="C11" s="23">
        <v>100398337.54000001</v>
      </c>
      <c r="D11" s="18">
        <v>41166865.149999999</v>
      </c>
      <c r="E11" s="19">
        <v>38751824.759999998</v>
      </c>
      <c r="F11" s="20"/>
      <c r="G11" s="21"/>
      <c r="H11" s="22"/>
      <c r="I11" s="22"/>
      <c r="J11" s="22"/>
      <c r="K11" s="22"/>
      <c r="L11" s="22"/>
      <c r="M11" s="22"/>
    </row>
    <row r="12" spans="1:13" x14ac:dyDescent="0.35">
      <c r="A12" s="2" t="s">
        <v>16</v>
      </c>
      <c r="B12" s="16"/>
      <c r="C12" s="24">
        <f>C10-C11</f>
        <v>1041666667.78</v>
      </c>
      <c r="D12" s="18">
        <v>585348506.83000004</v>
      </c>
      <c r="E12" s="19">
        <v>563471551.39999998</v>
      </c>
      <c r="F12" s="20"/>
      <c r="G12" s="21"/>
      <c r="H12" s="22"/>
      <c r="I12" s="22"/>
      <c r="J12" s="22"/>
      <c r="K12" s="22"/>
      <c r="L12" s="22"/>
      <c r="M12" s="22"/>
    </row>
    <row r="13" spans="1:13" x14ac:dyDescent="0.35">
      <c r="A13" s="2" t="s">
        <v>17</v>
      </c>
      <c r="B13" s="10"/>
      <c r="C13" s="24">
        <f>SUM(C14:C19)</f>
        <v>1041666667.78</v>
      </c>
      <c r="D13" s="18">
        <f>SUM(D14:D19)</f>
        <v>585348506.83000004</v>
      </c>
      <c r="E13" s="19">
        <f>SUM(E14:E19)</f>
        <v>563471551.39999998</v>
      </c>
      <c r="F13" s="20">
        <f>IF(C13&lt;=0,0,E13/C13)</f>
        <v>0.5409326887658511</v>
      </c>
      <c r="G13" s="21"/>
      <c r="H13" s="25"/>
      <c r="I13" s="22"/>
      <c r="J13" s="22"/>
      <c r="K13" s="22"/>
      <c r="L13" s="22"/>
      <c r="M13" s="22"/>
    </row>
    <row r="14" spans="1:13" x14ac:dyDescent="0.35">
      <c r="A14" s="26" t="s">
        <v>18</v>
      </c>
      <c r="B14" s="27">
        <v>4.9597E-3</v>
      </c>
      <c r="C14" s="23">
        <v>180000000</v>
      </c>
      <c r="D14" s="18">
        <v>0</v>
      </c>
      <c r="E14" s="19">
        <v>0</v>
      </c>
      <c r="F14" s="20">
        <f t="shared" ref="F14:F19" si="0">IF(C14&lt;=0,0,E14/C14)</f>
        <v>0</v>
      </c>
      <c r="G14" s="21"/>
      <c r="H14" s="25"/>
      <c r="I14" s="22"/>
      <c r="J14" s="22"/>
      <c r="K14" s="22"/>
      <c r="L14" s="22"/>
      <c r="M14" s="22"/>
    </row>
    <row r="15" spans="1:13" x14ac:dyDescent="0.35">
      <c r="A15" s="26" t="s">
        <v>19</v>
      </c>
      <c r="B15" s="27">
        <v>1.32E-2</v>
      </c>
      <c r="C15" s="23">
        <v>365000000</v>
      </c>
      <c r="D15" s="18">
        <v>88681839.050000101</v>
      </c>
      <c r="E15" s="19">
        <v>66804883.620000035</v>
      </c>
      <c r="F15" s="20">
        <f t="shared" si="0"/>
        <v>0.183027078410959</v>
      </c>
      <c r="G15" s="21"/>
      <c r="I15" s="22"/>
      <c r="J15" s="22"/>
      <c r="K15" s="22"/>
      <c r="L15" s="22"/>
      <c r="M15" s="22"/>
    </row>
    <row r="16" spans="1:13" x14ac:dyDescent="0.35">
      <c r="A16" s="26" t="s">
        <v>20</v>
      </c>
      <c r="B16" s="27">
        <v>0</v>
      </c>
      <c r="C16" s="23">
        <v>0</v>
      </c>
      <c r="D16" s="18">
        <v>0</v>
      </c>
      <c r="E16" s="19">
        <v>0</v>
      </c>
      <c r="F16" s="20">
        <f>IF(C16&lt;=0,0,E16/C16)</f>
        <v>0</v>
      </c>
      <c r="G16" s="21"/>
      <c r="I16" s="22"/>
      <c r="J16" s="22"/>
      <c r="K16" s="22"/>
      <c r="L16" s="22"/>
      <c r="M16" s="22"/>
    </row>
    <row r="17" spans="1:13" x14ac:dyDescent="0.35">
      <c r="A17" s="26" t="s">
        <v>21</v>
      </c>
      <c r="B17" s="27">
        <v>1.8599999999999998E-2</v>
      </c>
      <c r="C17" s="23">
        <v>365000000</v>
      </c>
      <c r="D17" s="18">
        <v>365000000</v>
      </c>
      <c r="E17" s="19">
        <v>365000000</v>
      </c>
      <c r="F17" s="20">
        <f t="shared" si="0"/>
        <v>1</v>
      </c>
      <c r="G17" s="21"/>
      <c r="I17" s="22"/>
      <c r="J17" s="22"/>
      <c r="K17" s="22"/>
      <c r="L17" s="22"/>
      <c r="M17" s="22"/>
    </row>
    <row r="18" spans="1:13" x14ac:dyDescent="0.35">
      <c r="A18" s="26" t="s">
        <v>22</v>
      </c>
      <c r="B18" s="27">
        <v>2.07E-2</v>
      </c>
      <c r="C18" s="23">
        <v>90000000</v>
      </c>
      <c r="D18" s="18">
        <v>90000000</v>
      </c>
      <c r="E18" s="19">
        <v>90000000</v>
      </c>
      <c r="F18" s="20">
        <f t="shared" si="0"/>
        <v>1</v>
      </c>
      <c r="I18" s="22"/>
      <c r="J18" s="22"/>
      <c r="K18" s="22"/>
      <c r="L18" s="22"/>
      <c r="M18" s="22"/>
    </row>
    <row r="19" spans="1:13" x14ac:dyDescent="0.35">
      <c r="A19" s="26" t="s">
        <v>23</v>
      </c>
      <c r="B19" s="27">
        <v>0</v>
      </c>
      <c r="C19" s="17">
        <v>41666667.780000001</v>
      </c>
      <c r="D19" s="18">
        <v>41666667.780000001</v>
      </c>
      <c r="E19" s="19">
        <v>41666667.780000001</v>
      </c>
      <c r="F19" s="20">
        <f t="shared" si="0"/>
        <v>1</v>
      </c>
      <c r="I19" s="22"/>
      <c r="J19" s="22"/>
      <c r="K19" s="22"/>
      <c r="L19" s="22"/>
      <c r="M19" s="22"/>
    </row>
    <row r="20" spans="1:13" x14ac:dyDescent="0.35">
      <c r="A20" s="26"/>
      <c r="B20" s="28"/>
      <c r="C20" s="29"/>
      <c r="D20" s="29"/>
      <c r="E20" s="29"/>
      <c r="F20" s="30"/>
    </row>
    <row r="21" spans="1:13" x14ac:dyDescent="0.35">
      <c r="A21" s="26"/>
      <c r="B21" s="28"/>
      <c r="C21" s="29"/>
      <c r="D21" s="29"/>
      <c r="E21" s="29"/>
      <c r="F21" s="31"/>
    </row>
    <row r="22" spans="1:13" ht="35" x14ac:dyDescent="0.35">
      <c r="A22" s="26"/>
      <c r="B22" s="32" t="s">
        <v>24</v>
      </c>
      <c r="C22" s="32" t="s">
        <v>25</v>
      </c>
      <c r="D22" s="33" t="s">
        <v>26</v>
      </c>
      <c r="E22" s="33" t="s">
        <v>27</v>
      </c>
      <c r="F22" s="31"/>
    </row>
    <row r="23" spans="1:13" x14ac:dyDescent="0.35">
      <c r="A23" s="26" t="s">
        <v>18</v>
      </c>
      <c r="B23" s="18">
        <v>0</v>
      </c>
      <c r="C23" s="18">
        <v>0</v>
      </c>
      <c r="D23" s="34">
        <f>IF(C14&lt;=0,0,B23/(C14/1000))</f>
        <v>0</v>
      </c>
      <c r="E23" s="35">
        <f>IF(C14&lt;=0,0,C23/(C14/1000))</f>
        <v>0</v>
      </c>
      <c r="F23" s="31"/>
    </row>
    <row r="24" spans="1:13" x14ac:dyDescent="0.35">
      <c r="A24" s="26" t="s">
        <v>19</v>
      </c>
      <c r="B24" s="18">
        <v>21876955.430000067</v>
      </c>
      <c r="C24" s="18">
        <v>97550.02</v>
      </c>
      <c r="D24" s="34">
        <f t="shared" ref="D24:D28" si="1">IF(C15&lt;=0,0,B24/(C15/1000))</f>
        <v>59.936864191781005</v>
      </c>
      <c r="E24" s="35">
        <f t="shared" ref="E24:E28" si="2">IF(C15&lt;=0,0,C24/(C15/1000))</f>
        <v>0.2672603287671233</v>
      </c>
      <c r="F24" s="31"/>
    </row>
    <row r="25" spans="1:13" x14ac:dyDescent="0.35">
      <c r="A25" s="26" t="s">
        <v>20</v>
      </c>
      <c r="B25" s="18">
        <v>0</v>
      </c>
      <c r="C25" s="18">
        <v>0</v>
      </c>
      <c r="D25" s="34">
        <f t="shared" si="1"/>
        <v>0</v>
      </c>
      <c r="E25" s="35">
        <f>IF(C16&lt;=0,0,C25/(C16/1000))</f>
        <v>0</v>
      </c>
      <c r="F25" s="31"/>
    </row>
    <row r="26" spans="1:13" x14ac:dyDescent="0.35">
      <c r="A26" s="26" t="s">
        <v>21</v>
      </c>
      <c r="B26" s="18">
        <v>0</v>
      </c>
      <c r="C26" s="18">
        <v>565750</v>
      </c>
      <c r="D26" s="34">
        <f t="shared" si="1"/>
        <v>0</v>
      </c>
      <c r="E26" s="35">
        <f t="shared" si="2"/>
        <v>1.55</v>
      </c>
      <c r="F26" s="31"/>
    </row>
    <row r="27" spans="1:13" x14ac:dyDescent="0.35">
      <c r="A27" s="26" t="s">
        <v>22</v>
      </c>
      <c r="B27" s="18">
        <v>0</v>
      </c>
      <c r="C27" s="18">
        <v>155250</v>
      </c>
      <c r="D27" s="34">
        <f t="shared" si="1"/>
        <v>0</v>
      </c>
      <c r="E27" s="35">
        <f t="shared" si="2"/>
        <v>1.7250000000000001</v>
      </c>
      <c r="F27" s="31"/>
    </row>
    <row r="28" spans="1:13" x14ac:dyDescent="0.35">
      <c r="A28" s="26" t="s">
        <v>23</v>
      </c>
      <c r="B28" s="18">
        <v>0</v>
      </c>
      <c r="C28" s="18">
        <v>0</v>
      </c>
      <c r="D28" s="34">
        <f t="shared" si="1"/>
        <v>0</v>
      </c>
      <c r="E28" s="35">
        <f t="shared" si="2"/>
        <v>0</v>
      </c>
      <c r="F28" s="31"/>
    </row>
    <row r="29" spans="1:13" ht="18" thickBot="1" x14ac:dyDescent="0.4">
      <c r="A29" s="2" t="s">
        <v>28</v>
      </c>
      <c r="B29" s="36">
        <f>SUM(B23:B28)</f>
        <v>21876955.430000067</v>
      </c>
      <c r="C29" s="36">
        <f>SUM(C23:C28)</f>
        <v>818550.02</v>
      </c>
      <c r="D29" s="37"/>
      <c r="E29" s="29"/>
      <c r="F29" s="31"/>
    </row>
    <row r="30" spans="1:13" x14ac:dyDescent="0.35">
      <c r="B30" s="25"/>
      <c r="C30" s="25"/>
      <c r="D30" s="38"/>
      <c r="E30" s="25"/>
      <c r="F30" s="39"/>
    </row>
    <row r="31" spans="1:13" x14ac:dyDescent="0.35">
      <c r="A31" s="26"/>
      <c r="B31" s="28"/>
      <c r="C31" s="25"/>
      <c r="D31" s="25"/>
      <c r="E31" s="25"/>
      <c r="F31" s="39"/>
    </row>
    <row r="32" spans="1:13" x14ac:dyDescent="0.35">
      <c r="A32" s="2" t="s">
        <v>29</v>
      </c>
      <c r="E32" s="40"/>
    </row>
    <row r="33" spans="1:7" x14ac:dyDescent="0.35">
      <c r="E33" s="40"/>
    </row>
    <row r="34" spans="1:7" x14ac:dyDescent="0.35">
      <c r="A34" s="26" t="s">
        <v>30</v>
      </c>
    </row>
    <row r="35" spans="1:7" x14ac:dyDescent="0.35">
      <c r="A35" s="41" t="s">
        <v>31</v>
      </c>
      <c r="E35" s="42">
        <v>701145.26</v>
      </c>
      <c r="F35" s="43"/>
      <c r="G35" s="44"/>
    </row>
    <row r="36" spans="1:7" x14ac:dyDescent="0.35">
      <c r="A36" s="41" t="s">
        <v>32</v>
      </c>
      <c r="E36" s="45">
        <v>0</v>
      </c>
      <c r="F36" s="43"/>
      <c r="G36" s="44"/>
    </row>
    <row r="37" spans="1:7" x14ac:dyDescent="0.35">
      <c r="A37" s="26" t="s">
        <v>33</v>
      </c>
      <c r="E37" s="42">
        <f>SUM(E35:E36)</f>
        <v>701145.26</v>
      </c>
      <c r="F37" s="43"/>
      <c r="G37" s="44"/>
    </row>
    <row r="38" spans="1:7" x14ac:dyDescent="0.35">
      <c r="E38" s="46"/>
      <c r="F38" s="43"/>
      <c r="G38" s="44"/>
    </row>
    <row r="39" spans="1:7" x14ac:dyDescent="0.35">
      <c r="A39" s="26" t="s">
        <v>34</v>
      </c>
      <c r="E39" s="46"/>
      <c r="F39" s="43"/>
      <c r="G39" s="44"/>
    </row>
    <row r="40" spans="1:7" x14ac:dyDescent="0.35">
      <c r="A40" s="41" t="s">
        <v>35</v>
      </c>
      <c r="E40" s="42">
        <v>24180578.93</v>
      </c>
      <c r="F40" s="43"/>
      <c r="G40" s="44"/>
    </row>
    <row r="41" spans="1:7" x14ac:dyDescent="0.35">
      <c r="A41" s="41" t="s">
        <v>36</v>
      </c>
      <c r="E41" s="45">
        <v>0</v>
      </c>
      <c r="F41" s="43"/>
      <c r="G41" s="44"/>
    </row>
    <row r="42" spans="1:7" x14ac:dyDescent="0.35">
      <c r="A42" s="26" t="s">
        <v>37</v>
      </c>
      <c r="E42" s="42">
        <f>SUM(E40:E41)</f>
        <v>24180578.93</v>
      </c>
      <c r="F42" s="43"/>
      <c r="G42" s="44"/>
    </row>
    <row r="43" spans="1:7" x14ac:dyDescent="0.35">
      <c r="A43" s="41"/>
      <c r="E43" s="47"/>
      <c r="F43" s="43"/>
      <c r="G43" s="44"/>
    </row>
    <row r="44" spans="1:7" x14ac:dyDescent="0.35">
      <c r="A44" s="26" t="s">
        <v>38</v>
      </c>
      <c r="E44" s="42">
        <v>108267.45</v>
      </c>
      <c r="F44" s="43"/>
      <c r="G44" s="44"/>
    </row>
    <row r="45" spans="1:7" x14ac:dyDescent="0.35">
      <c r="A45" s="26"/>
      <c r="E45" s="42"/>
      <c r="F45" s="43"/>
      <c r="G45" s="44"/>
    </row>
    <row r="46" spans="1:7" x14ac:dyDescent="0.35">
      <c r="A46" s="26"/>
      <c r="E46" s="48"/>
      <c r="F46" s="43"/>
      <c r="G46" s="44"/>
    </row>
    <row r="47" spans="1:7" ht="18" thickBot="1" x14ac:dyDescent="0.4">
      <c r="A47" s="2" t="s">
        <v>39</v>
      </c>
      <c r="E47" s="49">
        <f>E37+E42+E44</f>
        <v>24989991.640000001</v>
      </c>
      <c r="F47" s="43"/>
      <c r="G47" s="44"/>
    </row>
    <row r="48" spans="1:7" ht="18" thickTop="1" x14ac:dyDescent="0.35">
      <c r="E48" s="50"/>
      <c r="F48" s="43"/>
      <c r="G48" s="44"/>
    </row>
    <row r="49" spans="1:7" x14ac:dyDescent="0.35">
      <c r="A49" s="2" t="s">
        <v>40</v>
      </c>
      <c r="D49" s="51"/>
      <c r="E49" s="52"/>
      <c r="F49" s="43"/>
      <c r="G49" s="44"/>
    </row>
    <row r="50" spans="1:7" x14ac:dyDescent="0.35">
      <c r="D50" s="53" t="s">
        <v>41</v>
      </c>
      <c r="E50" s="53" t="s">
        <v>42</v>
      </c>
      <c r="F50" s="43"/>
      <c r="G50" s="44"/>
    </row>
    <row r="51" spans="1:7" x14ac:dyDescent="0.35">
      <c r="A51" s="26" t="s">
        <v>43</v>
      </c>
      <c r="D51" s="54">
        <v>38291</v>
      </c>
      <c r="E51" s="48">
        <v>585348506.83000004</v>
      </c>
      <c r="F51" s="43"/>
      <c r="G51" s="44"/>
    </row>
    <row r="52" spans="1:7" x14ac:dyDescent="0.35">
      <c r="A52" s="26" t="s">
        <v>44</v>
      </c>
      <c r="D52" s="10"/>
      <c r="E52" s="45">
        <f>D12-E12</f>
        <v>21876955.430000067</v>
      </c>
      <c r="F52" s="43"/>
      <c r="G52" s="44"/>
    </row>
    <row r="53" spans="1:7" x14ac:dyDescent="0.35">
      <c r="A53" s="26"/>
      <c r="D53" s="55">
        <v>37736</v>
      </c>
      <c r="E53" s="56">
        <f>E51-E52</f>
        <v>563471551.39999998</v>
      </c>
      <c r="F53" s="43"/>
      <c r="G53" s="44"/>
    </row>
    <row r="54" spans="1:7" x14ac:dyDescent="0.35">
      <c r="F54" s="43"/>
      <c r="G54" s="44"/>
    </row>
    <row r="55" spans="1:7" x14ac:dyDescent="0.35">
      <c r="A55" s="2" t="s">
        <v>45</v>
      </c>
      <c r="E55" s="51"/>
      <c r="F55" s="43"/>
      <c r="G55" s="44"/>
    </row>
    <row r="56" spans="1:7" x14ac:dyDescent="0.35">
      <c r="F56" s="43"/>
      <c r="G56" s="44"/>
    </row>
    <row r="57" spans="1:7" x14ac:dyDescent="0.35">
      <c r="A57" s="26" t="s">
        <v>39</v>
      </c>
      <c r="E57" s="57">
        <f>E47</f>
        <v>24989991.640000001</v>
      </c>
      <c r="F57" s="43"/>
      <c r="G57" s="44"/>
    </row>
    <row r="58" spans="1:7" x14ac:dyDescent="0.35">
      <c r="A58" s="26" t="s">
        <v>46</v>
      </c>
      <c r="E58" s="57">
        <v>0</v>
      </c>
      <c r="F58" s="43"/>
      <c r="G58" s="44"/>
    </row>
    <row r="59" spans="1:7" x14ac:dyDescent="0.35">
      <c r="A59" s="26" t="s">
        <v>47</v>
      </c>
      <c r="E59" s="12">
        <f>SUM(E57:E58)</f>
        <v>24989991.640000001</v>
      </c>
      <c r="F59" s="43"/>
      <c r="G59" s="44"/>
    </row>
    <row r="60" spans="1:7" x14ac:dyDescent="0.35">
      <c r="F60" s="43"/>
      <c r="G60" s="44"/>
    </row>
    <row r="61" spans="1:7" x14ac:dyDescent="0.35">
      <c r="A61" s="26" t="s">
        <v>48</v>
      </c>
      <c r="E61" s="25">
        <v>0</v>
      </c>
      <c r="F61" s="43"/>
      <c r="G61" s="44"/>
    </row>
    <row r="62" spans="1:7" x14ac:dyDescent="0.35">
      <c r="F62" s="43"/>
      <c r="G62" s="44"/>
    </row>
    <row r="63" spans="1:7" x14ac:dyDescent="0.35">
      <c r="A63" s="26" t="s">
        <v>49</v>
      </c>
      <c r="F63" s="43"/>
      <c r="G63" s="44"/>
    </row>
    <row r="64" spans="1:7" x14ac:dyDescent="0.35">
      <c r="A64" s="41" t="s">
        <v>50</v>
      </c>
      <c r="E64" s="57">
        <v>522096.14</v>
      </c>
      <c r="F64" s="43"/>
      <c r="G64" s="44"/>
    </row>
    <row r="65" spans="1:7" x14ac:dyDescent="0.35">
      <c r="A65" s="41" t="s">
        <v>51</v>
      </c>
      <c r="E65" s="57">
        <v>522096.14</v>
      </c>
      <c r="F65" s="43"/>
      <c r="G65" s="44"/>
    </row>
    <row r="66" spans="1:7" x14ac:dyDescent="0.35">
      <c r="A66" s="41" t="s">
        <v>52</v>
      </c>
      <c r="E66" s="12">
        <v>0</v>
      </c>
      <c r="F66" s="43"/>
      <c r="G66" s="44"/>
    </row>
    <row r="67" spans="1:7" x14ac:dyDescent="0.35">
      <c r="F67" s="43"/>
      <c r="G67" s="44"/>
    </row>
    <row r="68" spans="1:7" x14ac:dyDescent="0.35">
      <c r="A68" s="26" t="s">
        <v>53</v>
      </c>
      <c r="F68" s="43"/>
      <c r="G68" s="44"/>
    </row>
    <row r="69" spans="1:7" x14ac:dyDescent="0.35">
      <c r="A69" s="41" t="s">
        <v>54</v>
      </c>
      <c r="F69" s="43"/>
      <c r="G69" s="44"/>
    </row>
    <row r="70" spans="1:7" x14ac:dyDescent="0.35">
      <c r="A70" s="58" t="s">
        <v>55</v>
      </c>
      <c r="E70" s="57">
        <v>0</v>
      </c>
      <c r="F70" s="43"/>
      <c r="G70" s="44"/>
    </row>
    <row r="71" spans="1:7" x14ac:dyDescent="0.35">
      <c r="A71" s="58" t="s">
        <v>56</v>
      </c>
      <c r="E71" s="57">
        <v>0</v>
      </c>
      <c r="F71" s="43"/>
      <c r="G71" s="44"/>
    </row>
    <row r="72" spans="1:7" x14ac:dyDescent="0.35">
      <c r="A72" s="58" t="s">
        <v>57</v>
      </c>
      <c r="E72" s="57">
        <v>0</v>
      </c>
      <c r="F72" s="43"/>
      <c r="G72" s="44"/>
    </row>
    <row r="73" spans="1:7" x14ac:dyDescent="0.35">
      <c r="A73" s="58"/>
      <c r="E73" s="57"/>
      <c r="F73" s="43"/>
      <c r="G73" s="44"/>
    </row>
    <row r="74" spans="1:7" x14ac:dyDescent="0.35">
      <c r="A74" s="58" t="s">
        <v>58</v>
      </c>
      <c r="E74" s="57">
        <v>0</v>
      </c>
      <c r="F74" s="43"/>
      <c r="G74" s="44"/>
    </row>
    <row r="75" spans="1:7" x14ac:dyDescent="0.35">
      <c r="A75" s="58" t="s">
        <v>59</v>
      </c>
      <c r="E75" s="57">
        <v>0</v>
      </c>
      <c r="F75" s="43"/>
      <c r="G75" s="44"/>
    </row>
    <row r="76" spans="1:7" x14ac:dyDescent="0.35">
      <c r="F76" s="43"/>
      <c r="G76" s="44"/>
    </row>
    <row r="77" spans="1:7" x14ac:dyDescent="0.35">
      <c r="A77" s="41" t="s">
        <v>60</v>
      </c>
      <c r="F77" s="43"/>
      <c r="G77" s="44"/>
    </row>
    <row r="78" spans="1:7" x14ac:dyDescent="0.35">
      <c r="A78" s="58" t="s">
        <v>61</v>
      </c>
      <c r="E78" s="57">
        <v>0</v>
      </c>
      <c r="F78" s="43"/>
      <c r="G78" s="44"/>
    </row>
    <row r="79" spans="1:7" x14ac:dyDescent="0.35">
      <c r="A79" s="58" t="s">
        <v>62</v>
      </c>
      <c r="E79" s="57">
        <v>0</v>
      </c>
      <c r="F79" s="43"/>
      <c r="G79" s="44"/>
    </row>
    <row r="80" spans="1:7" x14ac:dyDescent="0.35">
      <c r="A80" s="58" t="s">
        <v>63</v>
      </c>
      <c r="E80" s="57">
        <v>97550.02</v>
      </c>
      <c r="F80" s="43"/>
      <c r="G80" s="44"/>
    </row>
    <row r="81" spans="1:7" x14ac:dyDescent="0.35">
      <c r="A81" s="58"/>
      <c r="E81" s="57"/>
      <c r="F81" s="43"/>
      <c r="G81" s="44"/>
    </row>
    <row r="82" spans="1:7" x14ac:dyDescent="0.35">
      <c r="A82" s="58" t="s">
        <v>64</v>
      </c>
      <c r="E82" s="57">
        <v>97550.02</v>
      </c>
      <c r="F82" s="43"/>
      <c r="G82" s="44"/>
    </row>
    <row r="83" spans="1:7" x14ac:dyDescent="0.35">
      <c r="A83" s="58" t="s">
        <v>65</v>
      </c>
      <c r="E83" s="57">
        <v>0</v>
      </c>
      <c r="F83" s="43"/>
      <c r="G83" s="44"/>
    </row>
    <row r="84" spans="1:7" x14ac:dyDescent="0.35">
      <c r="A84" s="58"/>
      <c r="F84" s="43"/>
      <c r="G84" s="44"/>
    </row>
    <row r="85" spans="1:7" x14ac:dyDescent="0.35">
      <c r="A85" s="41" t="s">
        <v>66</v>
      </c>
      <c r="F85" s="43"/>
      <c r="G85" s="44"/>
    </row>
    <row r="86" spans="1:7" x14ac:dyDescent="0.35">
      <c r="A86" s="58" t="s">
        <v>67</v>
      </c>
      <c r="E86" s="57">
        <v>0</v>
      </c>
      <c r="F86" s="43"/>
      <c r="G86" s="44"/>
    </row>
    <row r="87" spans="1:7" x14ac:dyDescent="0.35">
      <c r="A87" s="58" t="s">
        <v>68</v>
      </c>
      <c r="E87" s="57">
        <v>0</v>
      </c>
      <c r="F87" s="43"/>
      <c r="G87" s="44"/>
    </row>
    <row r="88" spans="1:7" x14ac:dyDescent="0.35">
      <c r="A88" s="58" t="s">
        <v>69</v>
      </c>
      <c r="E88" s="57">
        <v>0</v>
      </c>
      <c r="F88" s="43"/>
      <c r="G88" s="44"/>
    </row>
    <row r="89" spans="1:7" x14ac:dyDescent="0.35">
      <c r="A89" s="58"/>
      <c r="E89" s="57"/>
      <c r="F89" s="43"/>
      <c r="G89" s="44"/>
    </row>
    <row r="90" spans="1:7" x14ac:dyDescent="0.35">
      <c r="A90" s="58" t="s">
        <v>70</v>
      </c>
      <c r="E90" s="57">
        <v>0</v>
      </c>
      <c r="F90" s="43"/>
      <c r="G90" s="44"/>
    </row>
    <row r="91" spans="1:7" x14ac:dyDescent="0.35">
      <c r="A91" s="58" t="s">
        <v>71</v>
      </c>
      <c r="E91" s="57">
        <v>0</v>
      </c>
      <c r="F91" s="43"/>
      <c r="G91" s="44"/>
    </row>
    <row r="92" spans="1:7" x14ac:dyDescent="0.35">
      <c r="A92" s="58"/>
      <c r="F92" s="43"/>
      <c r="G92" s="44"/>
    </row>
    <row r="93" spans="1:7" x14ac:dyDescent="0.35">
      <c r="A93" s="41" t="s">
        <v>72</v>
      </c>
      <c r="F93" s="43"/>
      <c r="G93" s="44"/>
    </row>
    <row r="94" spans="1:7" x14ac:dyDescent="0.35">
      <c r="A94" s="58" t="s">
        <v>73</v>
      </c>
      <c r="E94" s="57">
        <v>0</v>
      </c>
      <c r="F94" s="43"/>
      <c r="G94" s="44"/>
    </row>
    <row r="95" spans="1:7" x14ac:dyDescent="0.35">
      <c r="A95" s="58" t="s">
        <v>74</v>
      </c>
      <c r="E95" s="57">
        <v>0</v>
      </c>
      <c r="F95" s="43"/>
      <c r="G95" s="44"/>
    </row>
    <row r="96" spans="1:7" x14ac:dyDescent="0.35">
      <c r="A96" s="58" t="s">
        <v>75</v>
      </c>
      <c r="E96" s="57">
        <v>565750</v>
      </c>
      <c r="F96" s="43"/>
      <c r="G96" s="44"/>
    </row>
    <row r="97" spans="1:7" x14ac:dyDescent="0.35">
      <c r="A97" s="58"/>
      <c r="E97" s="57"/>
      <c r="F97" s="43"/>
      <c r="G97" s="44"/>
    </row>
    <row r="98" spans="1:7" x14ac:dyDescent="0.35">
      <c r="A98" s="58" t="s">
        <v>76</v>
      </c>
      <c r="E98" s="57">
        <v>565750</v>
      </c>
      <c r="F98" s="43"/>
      <c r="G98" s="44"/>
    </row>
    <row r="99" spans="1:7" x14ac:dyDescent="0.35">
      <c r="A99" s="58" t="s">
        <v>77</v>
      </c>
      <c r="E99" s="57">
        <v>0</v>
      </c>
      <c r="F99" s="43"/>
      <c r="G99" s="44"/>
    </row>
    <row r="100" spans="1:7" x14ac:dyDescent="0.35">
      <c r="F100" s="43"/>
      <c r="G100" s="44"/>
    </row>
    <row r="101" spans="1:7" x14ac:dyDescent="0.35">
      <c r="A101" s="41" t="s">
        <v>78</v>
      </c>
      <c r="F101" s="43"/>
      <c r="G101" s="44"/>
    </row>
    <row r="102" spans="1:7" x14ac:dyDescent="0.35">
      <c r="A102" s="58" t="s">
        <v>79</v>
      </c>
      <c r="E102" s="57">
        <v>0</v>
      </c>
      <c r="F102" s="43"/>
      <c r="G102" s="44"/>
    </row>
    <row r="103" spans="1:7" x14ac:dyDescent="0.35">
      <c r="A103" s="58" t="s">
        <v>80</v>
      </c>
      <c r="E103" s="57">
        <v>0</v>
      </c>
      <c r="F103" s="43"/>
      <c r="G103" s="44"/>
    </row>
    <row r="104" spans="1:7" x14ac:dyDescent="0.35">
      <c r="A104" s="58" t="s">
        <v>81</v>
      </c>
      <c r="E104" s="57">
        <v>155250</v>
      </c>
      <c r="F104" s="43"/>
      <c r="G104" s="44"/>
    </row>
    <row r="105" spans="1:7" x14ac:dyDescent="0.35">
      <c r="A105" s="58"/>
      <c r="E105" s="57"/>
      <c r="F105" s="43"/>
      <c r="G105" s="44"/>
    </row>
    <row r="106" spans="1:7" x14ac:dyDescent="0.35">
      <c r="A106" s="58" t="s">
        <v>82</v>
      </c>
      <c r="E106" s="57">
        <v>155250</v>
      </c>
      <c r="F106" s="43"/>
      <c r="G106" s="44"/>
    </row>
    <row r="107" spans="1:7" x14ac:dyDescent="0.35">
      <c r="A107" s="58" t="s">
        <v>83</v>
      </c>
      <c r="E107" s="57">
        <v>0</v>
      </c>
      <c r="F107" s="43"/>
      <c r="G107" s="44"/>
    </row>
    <row r="108" spans="1:7" x14ac:dyDescent="0.35">
      <c r="A108" s="58"/>
      <c r="E108" s="25"/>
      <c r="F108" s="43"/>
      <c r="G108" s="44"/>
    </row>
    <row r="109" spans="1:7" x14ac:dyDescent="0.35">
      <c r="A109" s="41" t="s">
        <v>84</v>
      </c>
      <c r="F109" s="43"/>
      <c r="G109" s="44"/>
    </row>
    <row r="110" spans="1:7" x14ac:dyDescent="0.35">
      <c r="A110" s="58" t="s">
        <v>85</v>
      </c>
      <c r="E110" s="12">
        <f>E72+E80+E88+E96+E104</f>
        <v>818550.02</v>
      </c>
      <c r="F110" s="43"/>
      <c r="G110" s="44"/>
    </row>
    <row r="111" spans="1:7" x14ac:dyDescent="0.35">
      <c r="A111" s="58" t="s">
        <v>86</v>
      </c>
      <c r="E111" s="12">
        <f>E74+E82+E90+E98+E106</f>
        <v>818550.02</v>
      </c>
      <c r="F111" s="43"/>
      <c r="G111" s="44"/>
    </row>
    <row r="112" spans="1:7" x14ac:dyDescent="0.35">
      <c r="A112" s="58" t="s">
        <v>87</v>
      </c>
      <c r="E112" s="12">
        <f>E70+E78+E94+E102</f>
        <v>0</v>
      </c>
      <c r="F112" s="43"/>
      <c r="G112" s="44"/>
    </row>
    <row r="113" spans="1:7" x14ac:dyDescent="0.35">
      <c r="A113" s="58" t="s">
        <v>88</v>
      </c>
      <c r="E113" s="12">
        <f>E75+E83+E99+E107</f>
        <v>0</v>
      </c>
      <c r="F113" s="43"/>
      <c r="G113" s="44"/>
    </row>
    <row r="114" spans="1:7" x14ac:dyDescent="0.35">
      <c r="F114" s="43"/>
      <c r="G114" s="44"/>
    </row>
    <row r="115" spans="1:7" x14ac:dyDescent="0.35">
      <c r="A115" s="26" t="s">
        <v>89</v>
      </c>
      <c r="E115" s="22">
        <v>23649345.476683334</v>
      </c>
      <c r="F115" s="43"/>
      <c r="G115" s="44"/>
    </row>
    <row r="116" spans="1:7" x14ac:dyDescent="0.35">
      <c r="A116" s="41"/>
      <c r="F116" s="43"/>
      <c r="G116" s="44"/>
    </row>
    <row r="117" spans="1:7" x14ac:dyDescent="0.35">
      <c r="A117" s="26" t="s">
        <v>90</v>
      </c>
      <c r="E117" s="59">
        <v>21876955.430000067</v>
      </c>
      <c r="F117" s="43"/>
      <c r="G117" s="44"/>
    </row>
    <row r="118" spans="1:7" x14ac:dyDescent="0.35">
      <c r="A118" s="26"/>
      <c r="F118" s="43"/>
      <c r="G118" s="44"/>
    </row>
    <row r="119" spans="1:7" x14ac:dyDescent="0.35">
      <c r="A119" s="41" t="s">
        <v>91</v>
      </c>
      <c r="E119" s="57">
        <v>0</v>
      </c>
      <c r="F119" s="43"/>
      <c r="G119" s="44"/>
    </row>
    <row r="120" spans="1:7" x14ac:dyDescent="0.35">
      <c r="A120" s="41" t="s">
        <v>92</v>
      </c>
      <c r="E120" s="60">
        <v>21876955.430000067</v>
      </c>
      <c r="F120" s="43"/>
      <c r="G120" s="44"/>
    </row>
    <row r="121" spans="1:7" x14ac:dyDescent="0.35">
      <c r="A121" s="41" t="s">
        <v>93</v>
      </c>
      <c r="E121" s="12">
        <v>0</v>
      </c>
      <c r="F121" s="43"/>
      <c r="G121" s="44"/>
    </row>
    <row r="122" spans="1:7" x14ac:dyDescent="0.35">
      <c r="A122" s="41"/>
      <c r="E122" s="22"/>
      <c r="F122" s="43"/>
      <c r="G122" s="44"/>
    </row>
    <row r="123" spans="1:7" x14ac:dyDescent="0.35">
      <c r="A123" s="26" t="s">
        <v>94</v>
      </c>
      <c r="E123" s="12">
        <v>0</v>
      </c>
      <c r="F123" s="43"/>
      <c r="G123" s="44"/>
    </row>
    <row r="124" spans="1:7" x14ac:dyDescent="0.35">
      <c r="A124" s="26"/>
      <c r="E124" s="10"/>
      <c r="F124" s="43"/>
      <c r="G124" s="44"/>
    </row>
    <row r="125" spans="1:7" x14ac:dyDescent="0.35">
      <c r="A125" s="41" t="s">
        <v>95</v>
      </c>
      <c r="E125" s="57">
        <v>0</v>
      </c>
      <c r="F125" s="43"/>
      <c r="G125" s="44"/>
    </row>
    <row r="126" spans="1:7" x14ac:dyDescent="0.35">
      <c r="A126" s="41" t="s">
        <v>96</v>
      </c>
      <c r="E126" s="12">
        <v>0</v>
      </c>
      <c r="F126" s="43"/>
      <c r="G126" s="44"/>
    </row>
    <row r="127" spans="1:7" x14ac:dyDescent="0.35">
      <c r="A127" s="41" t="s">
        <v>97</v>
      </c>
      <c r="E127" s="12">
        <v>0</v>
      </c>
      <c r="F127" s="43"/>
      <c r="G127" s="44"/>
    </row>
    <row r="128" spans="1:7" x14ac:dyDescent="0.35">
      <c r="A128" s="41"/>
      <c r="E128" s="22"/>
      <c r="F128" s="43"/>
      <c r="G128" s="44"/>
    </row>
    <row r="129" spans="1:7" x14ac:dyDescent="0.35">
      <c r="A129" s="26" t="s">
        <v>98</v>
      </c>
      <c r="E129" s="12">
        <v>1772390.0466832668</v>
      </c>
      <c r="F129" s="43"/>
      <c r="G129" s="44"/>
    </row>
    <row r="130" spans="1:7" x14ac:dyDescent="0.35">
      <c r="A130" s="41" t="s">
        <v>99</v>
      </c>
      <c r="E130" s="57">
        <v>0</v>
      </c>
      <c r="F130" s="43"/>
      <c r="G130" s="44"/>
    </row>
    <row r="131" spans="1:7" x14ac:dyDescent="0.35">
      <c r="A131" s="26" t="s">
        <v>100</v>
      </c>
      <c r="E131" s="12">
        <f>E129-E130</f>
        <v>1772390.0466832668</v>
      </c>
      <c r="F131" s="43"/>
      <c r="G131" s="44"/>
    </row>
    <row r="132" spans="1:7" x14ac:dyDescent="0.35">
      <c r="F132" s="43"/>
      <c r="G132" s="44"/>
    </row>
    <row r="133" spans="1:7" hidden="1" x14ac:dyDescent="0.35">
      <c r="A133" s="2" t="s">
        <v>101</v>
      </c>
      <c r="F133" s="43"/>
      <c r="G133" s="44"/>
    </row>
    <row r="134" spans="1:7" hidden="1" x14ac:dyDescent="0.35">
      <c r="F134" s="43"/>
      <c r="G134" s="44"/>
    </row>
    <row r="135" spans="1:7" hidden="1" x14ac:dyDescent="0.35">
      <c r="A135" s="26" t="s">
        <v>102</v>
      </c>
      <c r="E135" s="57">
        <v>0</v>
      </c>
      <c r="F135" s="43"/>
      <c r="G135" s="44"/>
    </row>
    <row r="136" spans="1:7" hidden="1" x14ac:dyDescent="0.35">
      <c r="A136" s="26" t="s">
        <v>103</v>
      </c>
      <c r="E136" s="61">
        <v>0</v>
      </c>
      <c r="F136" s="43"/>
      <c r="G136" s="44"/>
    </row>
    <row r="137" spans="1:7" hidden="1" x14ac:dyDescent="0.35">
      <c r="A137" s="26" t="s">
        <v>104</v>
      </c>
      <c r="E137" s="12">
        <v>0</v>
      </c>
      <c r="F137" s="43"/>
      <c r="G137" s="44"/>
    </row>
    <row r="138" spans="1:7" hidden="1" x14ac:dyDescent="0.35">
      <c r="A138" s="26"/>
      <c r="E138" s="22"/>
      <c r="F138" s="43"/>
      <c r="G138" s="44"/>
    </row>
    <row r="139" spans="1:7" hidden="1" x14ac:dyDescent="0.35">
      <c r="A139" s="26"/>
      <c r="E139" s="22"/>
      <c r="F139" s="43"/>
      <c r="G139" s="44"/>
    </row>
    <row r="140" spans="1:7" x14ac:dyDescent="0.35">
      <c r="F140" s="43"/>
      <c r="G140" s="44"/>
    </row>
    <row r="141" spans="1:7" x14ac:dyDescent="0.35">
      <c r="A141" s="2" t="s">
        <v>105</v>
      </c>
      <c r="F141" s="43"/>
      <c r="G141" s="44"/>
    </row>
    <row r="142" spans="1:7" x14ac:dyDescent="0.35">
      <c r="F142" s="43"/>
      <c r="G142" s="44"/>
    </row>
    <row r="143" spans="1:7" x14ac:dyDescent="0.35">
      <c r="A143" s="26" t="s">
        <v>106</v>
      </c>
      <c r="E143" s="12">
        <v>2604166.6712250002</v>
      </c>
      <c r="F143" s="43"/>
      <c r="G143" s="44"/>
    </row>
    <row r="144" spans="1:7" x14ac:dyDescent="0.35">
      <c r="A144" s="26" t="s">
        <v>107</v>
      </c>
      <c r="E144" s="12">
        <v>2604166.6712250002</v>
      </c>
      <c r="G144" s="44"/>
    </row>
    <row r="145" spans="1:256" x14ac:dyDescent="0.35">
      <c r="A145" s="26" t="s">
        <v>108</v>
      </c>
      <c r="E145" s="57">
        <v>2604166.6712250002</v>
      </c>
      <c r="F145" s="43"/>
      <c r="G145" s="44"/>
    </row>
    <row r="146" spans="1:256" x14ac:dyDescent="0.35">
      <c r="A146" s="62" t="s">
        <v>109</v>
      </c>
      <c r="B146" s="62"/>
      <c r="C146" s="62"/>
      <c r="D146" s="62"/>
      <c r="E146" s="57">
        <v>0</v>
      </c>
      <c r="G146" s="44"/>
      <c r="H146" s="62"/>
      <c r="I146" s="62"/>
      <c r="J146" s="62"/>
      <c r="K146" s="62"/>
      <c r="L146" s="62"/>
      <c r="M146" s="62"/>
      <c r="N146" s="62"/>
      <c r="O146" s="62"/>
      <c r="P146" s="62"/>
      <c r="Q146" s="62"/>
      <c r="R146" s="62"/>
      <c r="S146" s="62"/>
      <c r="T146" s="62"/>
      <c r="U146" s="62"/>
      <c r="V146" s="62"/>
      <c r="W146" s="62"/>
      <c r="X146" s="62"/>
      <c r="Y146" s="62"/>
      <c r="Z146" s="62"/>
      <c r="AA146" s="62"/>
      <c r="AB146" s="62"/>
      <c r="AC146" s="62"/>
      <c r="AD146" s="62"/>
      <c r="AE146" s="62"/>
      <c r="AF146" s="62"/>
      <c r="AG146" s="62"/>
      <c r="AH146" s="62"/>
      <c r="AI146" s="62"/>
      <c r="AJ146" s="62"/>
      <c r="AK146" s="62"/>
      <c r="AL146" s="62"/>
      <c r="AM146" s="62"/>
      <c r="AN146" s="62"/>
      <c r="AO146" s="62"/>
      <c r="AP146" s="62"/>
      <c r="AQ146" s="62"/>
      <c r="AR146" s="62"/>
      <c r="AS146" s="62"/>
      <c r="AT146" s="62"/>
      <c r="AU146" s="62"/>
      <c r="AV146" s="62"/>
      <c r="AW146" s="62"/>
      <c r="AX146" s="62"/>
      <c r="AY146" s="62"/>
      <c r="AZ146" s="62"/>
      <c r="BA146" s="62"/>
      <c r="BB146" s="62"/>
      <c r="BC146" s="62"/>
      <c r="BD146" s="62"/>
      <c r="BE146" s="62"/>
      <c r="BF146" s="62"/>
      <c r="BG146" s="62"/>
      <c r="BH146" s="62"/>
      <c r="BI146" s="62"/>
      <c r="BJ146" s="62"/>
      <c r="BK146" s="62"/>
      <c r="BL146" s="62"/>
      <c r="BM146" s="62"/>
      <c r="BN146" s="62"/>
      <c r="BO146" s="62"/>
      <c r="BP146" s="62"/>
      <c r="BQ146" s="62"/>
      <c r="BR146" s="62"/>
      <c r="BS146" s="62"/>
      <c r="BT146" s="62"/>
      <c r="BU146" s="62"/>
      <c r="BV146" s="62"/>
      <c r="BW146" s="62"/>
      <c r="BX146" s="62"/>
      <c r="BY146" s="62"/>
      <c r="BZ146" s="62"/>
      <c r="CA146" s="62"/>
      <c r="CB146" s="62"/>
      <c r="CC146" s="62"/>
      <c r="CD146" s="62"/>
      <c r="CE146" s="62"/>
      <c r="CF146" s="62"/>
      <c r="CG146" s="62"/>
      <c r="CH146" s="62"/>
      <c r="CI146" s="62"/>
      <c r="CJ146" s="62"/>
      <c r="CK146" s="62"/>
      <c r="CL146" s="62"/>
      <c r="CM146" s="62"/>
      <c r="CN146" s="62"/>
      <c r="CO146" s="62"/>
      <c r="CP146" s="62"/>
      <c r="CQ146" s="62"/>
      <c r="CR146" s="62"/>
      <c r="CS146" s="62"/>
      <c r="CT146" s="62"/>
      <c r="CU146" s="62"/>
      <c r="CV146" s="62"/>
      <c r="CW146" s="62"/>
      <c r="CX146" s="62"/>
      <c r="CY146" s="62"/>
      <c r="CZ146" s="62"/>
      <c r="DA146" s="62"/>
      <c r="DB146" s="62"/>
      <c r="DC146" s="62"/>
      <c r="DD146" s="62"/>
      <c r="DE146" s="62"/>
      <c r="DF146" s="62"/>
      <c r="DG146" s="62"/>
      <c r="DH146" s="62"/>
      <c r="DI146" s="62"/>
      <c r="DJ146" s="62"/>
      <c r="DK146" s="62"/>
      <c r="DL146" s="62"/>
      <c r="DM146" s="62"/>
      <c r="DN146" s="62"/>
      <c r="DO146" s="62"/>
      <c r="DP146" s="62"/>
      <c r="DQ146" s="62"/>
      <c r="DR146" s="62"/>
      <c r="DS146" s="62"/>
      <c r="DT146" s="62"/>
      <c r="DU146" s="62"/>
      <c r="DV146" s="62"/>
      <c r="DW146" s="62"/>
      <c r="DX146" s="62"/>
      <c r="DY146" s="62"/>
      <c r="DZ146" s="62"/>
      <c r="EA146" s="62"/>
      <c r="EB146" s="62"/>
      <c r="EC146" s="62"/>
      <c r="ED146" s="62"/>
      <c r="EE146" s="62"/>
      <c r="EF146" s="62"/>
      <c r="EG146" s="62"/>
      <c r="EH146" s="62"/>
      <c r="EI146" s="62"/>
      <c r="EJ146" s="62"/>
      <c r="EK146" s="62"/>
      <c r="EL146" s="62"/>
      <c r="EM146" s="62"/>
      <c r="EN146" s="62"/>
      <c r="EO146" s="62"/>
      <c r="EP146" s="62"/>
      <c r="EQ146" s="62"/>
      <c r="ER146" s="62"/>
      <c r="ES146" s="62"/>
      <c r="ET146" s="62"/>
      <c r="EU146" s="62"/>
      <c r="EV146" s="62"/>
      <c r="EW146" s="62"/>
      <c r="EX146" s="62"/>
      <c r="EY146" s="62"/>
      <c r="EZ146" s="62"/>
      <c r="FA146" s="62"/>
      <c r="FB146" s="62"/>
      <c r="FC146" s="62"/>
      <c r="FD146" s="62"/>
      <c r="FE146" s="62"/>
      <c r="FF146" s="62"/>
      <c r="FG146" s="62"/>
      <c r="FH146" s="62"/>
      <c r="FI146" s="62"/>
      <c r="FJ146" s="62"/>
      <c r="FK146" s="62"/>
      <c r="FL146" s="62"/>
      <c r="FM146" s="62"/>
      <c r="FN146" s="62"/>
      <c r="FO146" s="62"/>
      <c r="FP146" s="62"/>
      <c r="FQ146" s="62"/>
      <c r="FR146" s="62"/>
      <c r="FS146" s="62"/>
      <c r="FT146" s="62"/>
      <c r="FU146" s="62"/>
      <c r="FV146" s="62"/>
      <c r="FW146" s="62"/>
      <c r="FX146" s="62"/>
      <c r="FY146" s="62"/>
      <c r="FZ146" s="62"/>
      <c r="GA146" s="62"/>
      <c r="GB146" s="62"/>
      <c r="GC146" s="62"/>
      <c r="GD146" s="62"/>
      <c r="GE146" s="62"/>
      <c r="GF146" s="62"/>
      <c r="GG146" s="62"/>
      <c r="GH146" s="62"/>
      <c r="GI146" s="62"/>
      <c r="GJ146" s="62"/>
      <c r="GK146" s="62"/>
      <c r="GL146" s="62"/>
      <c r="GM146" s="62"/>
      <c r="GN146" s="62"/>
      <c r="GO146" s="62"/>
      <c r="GP146" s="62"/>
      <c r="GQ146" s="62"/>
      <c r="GR146" s="62"/>
      <c r="GS146" s="62"/>
      <c r="GT146" s="62"/>
      <c r="GU146" s="62"/>
      <c r="GV146" s="62"/>
      <c r="GW146" s="62"/>
      <c r="GX146" s="62"/>
      <c r="GY146" s="62"/>
      <c r="GZ146" s="62"/>
      <c r="HA146" s="62"/>
      <c r="HB146" s="62"/>
      <c r="HC146" s="62"/>
      <c r="HD146" s="62"/>
      <c r="HE146" s="62"/>
      <c r="HF146" s="62"/>
      <c r="HG146" s="62"/>
      <c r="HH146" s="62"/>
      <c r="HI146" s="62"/>
      <c r="HJ146" s="62"/>
      <c r="HK146" s="62"/>
      <c r="HL146" s="62"/>
      <c r="HM146" s="62"/>
      <c r="HN146" s="62"/>
      <c r="HO146" s="62"/>
      <c r="HP146" s="62"/>
      <c r="HQ146" s="62"/>
      <c r="HR146" s="62"/>
      <c r="HS146" s="62"/>
      <c r="HT146" s="62"/>
      <c r="HU146" s="62"/>
      <c r="HV146" s="62"/>
      <c r="HW146" s="62"/>
      <c r="HX146" s="62"/>
      <c r="HY146" s="62"/>
      <c r="HZ146" s="62"/>
      <c r="IA146" s="62"/>
      <c r="IB146" s="62"/>
      <c r="IC146" s="62"/>
      <c r="ID146" s="62"/>
      <c r="IE146" s="62"/>
      <c r="IF146" s="62"/>
      <c r="IG146" s="62"/>
      <c r="IH146" s="62"/>
      <c r="II146" s="62"/>
      <c r="IJ146" s="62"/>
      <c r="IK146" s="62"/>
      <c r="IL146" s="62"/>
      <c r="IM146" s="62"/>
      <c r="IN146" s="62"/>
      <c r="IO146" s="62"/>
      <c r="IP146" s="62"/>
      <c r="IQ146" s="62"/>
      <c r="IR146" s="62"/>
      <c r="IS146" s="62"/>
      <c r="IT146" s="62"/>
      <c r="IU146" s="62"/>
      <c r="IV146" s="62"/>
    </row>
    <row r="147" spans="1:256" x14ac:dyDescent="0.35">
      <c r="A147" s="26" t="s">
        <v>110</v>
      </c>
      <c r="E147" s="12">
        <v>2604166.6712250002</v>
      </c>
      <c r="F147" s="43"/>
      <c r="G147" s="44"/>
    </row>
    <row r="148" spans="1:256" x14ac:dyDescent="0.35">
      <c r="F148" s="43"/>
      <c r="G148" s="44"/>
    </row>
    <row r="149" spans="1:256" x14ac:dyDescent="0.35">
      <c r="A149" s="26" t="s">
        <v>111</v>
      </c>
      <c r="D149" s="63"/>
      <c r="E149" s="22">
        <f>E144</f>
        <v>2604166.6712250002</v>
      </c>
      <c r="F149" s="43"/>
      <c r="G149" s="44"/>
    </row>
    <row r="150" spans="1:256" x14ac:dyDescent="0.35">
      <c r="F150" s="43"/>
      <c r="G150" s="44"/>
    </row>
    <row r="151" spans="1:256" x14ac:dyDescent="0.35">
      <c r="A151" s="2" t="s">
        <v>112</v>
      </c>
      <c r="F151" s="43"/>
      <c r="G151" s="44"/>
    </row>
    <row r="152" spans="1:256" x14ac:dyDescent="0.35">
      <c r="F152" s="43"/>
      <c r="G152" s="44"/>
    </row>
    <row r="153" spans="1:256" x14ac:dyDescent="0.35">
      <c r="A153" s="26" t="s">
        <v>113</v>
      </c>
      <c r="E153" s="64">
        <v>1.35831901E-2</v>
      </c>
      <c r="F153" s="43"/>
      <c r="G153" s="44"/>
    </row>
    <row r="154" spans="1:256" x14ac:dyDescent="0.35">
      <c r="A154" s="26" t="s">
        <v>114</v>
      </c>
      <c r="E154" s="60">
        <v>39.259894000000003</v>
      </c>
      <c r="F154" s="43"/>
      <c r="G154" s="44"/>
    </row>
    <row r="155" spans="1:256" x14ac:dyDescent="0.35">
      <c r="F155" s="43"/>
      <c r="G155" s="44"/>
    </row>
    <row r="156" spans="1:256" x14ac:dyDescent="0.35">
      <c r="D156" s="53" t="s">
        <v>42</v>
      </c>
      <c r="E156" s="53" t="s">
        <v>41</v>
      </c>
      <c r="F156" s="43"/>
      <c r="G156" s="44"/>
    </row>
    <row r="157" spans="1:256" x14ac:dyDescent="0.35">
      <c r="A157" s="26" t="s">
        <v>115</v>
      </c>
      <c r="D157" s="12">
        <v>111416.89</v>
      </c>
      <c r="E157" s="2">
        <v>7</v>
      </c>
      <c r="F157" s="65"/>
      <c r="G157" s="44"/>
    </row>
    <row r="158" spans="1:256" x14ac:dyDescent="0.35">
      <c r="A158" s="26" t="s">
        <v>116</v>
      </c>
      <c r="D158" s="61">
        <v>108267.45</v>
      </c>
      <c r="F158" s="43"/>
      <c r="G158" s="44"/>
    </row>
    <row r="159" spans="1:256" x14ac:dyDescent="0.35">
      <c r="A159" s="2" t="s">
        <v>117</v>
      </c>
      <c r="D159" s="22">
        <f>+D157-D158</f>
        <v>3149.4400000000023</v>
      </c>
    </row>
    <row r="160" spans="1:256" x14ac:dyDescent="0.35">
      <c r="A160" s="26" t="s">
        <v>118</v>
      </c>
      <c r="D160" s="12">
        <v>626515371.98000002</v>
      </c>
      <c r="F160" s="65"/>
      <c r="G160" s="44"/>
    </row>
    <row r="161" spans="1:7" x14ac:dyDescent="0.35">
      <c r="F161" s="65"/>
      <c r="G161" s="44"/>
    </row>
    <row r="162" spans="1:7" x14ac:dyDescent="0.35">
      <c r="A162" s="26" t="s">
        <v>119</v>
      </c>
      <c r="D162" s="66">
        <v>-1.9090667999999999E-3</v>
      </c>
      <c r="F162" s="65"/>
      <c r="G162" s="44"/>
    </row>
    <row r="163" spans="1:7" x14ac:dyDescent="0.35">
      <c r="A163" s="26" t="s">
        <v>120</v>
      </c>
      <c r="D163" s="66">
        <v>-1.1294954E-3</v>
      </c>
      <c r="F163" s="65"/>
      <c r="G163" s="44"/>
    </row>
    <row r="164" spans="1:7" x14ac:dyDescent="0.35">
      <c r="A164" s="26" t="s">
        <v>121</v>
      </c>
      <c r="D164" s="66">
        <v>4.4572626999999998E-3</v>
      </c>
      <c r="F164" s="65"/>
      <c r="G164" s="44"/>
    </row>
    <row r="165" spans="1:7" x14ac:dyDescent="0.35">
      <c r="A165" s="26" t="s">
        <v>122</v>
      </c>
      <c r="D165" s="66">
        <f>IF(D160&lt;=0,0,12*(D157-D158)/D160)</f>
        <v>6.0322989171934456E-5</v>
      </c>
      <c r="F165" s="43"/>
      <c r="G165" s="44"/>
    </row>
    <row r="166" spans="1:7" x14ac:dyDescent="0.35">
      <c r="A166" s="26" t="s">
        <v>123</v>
      </c>
      <c r="D166" s="64">
        <f>AVERAGE(D162:D165)</f>
        <v>3.697558722929836E-4</v>
      </c>
      <c r="F166" s="43"/>
      <c r="G166" s="44"/>
    </row>
    <row r="167" spans="1:7" x14ac:dyDescent="0.35">
      <c r="A167" s="26"/>
      <c r="F167" s="43"/>
      <c r="G167" s="44"/>
    </row>
    <row r="168" spans="1:7" x14ac:dyDescent="0.35">
      <c r="A168" s="26" t="s">
        <v>124</v>
      </c>
      <c r="D168" s="22">
        <v>1128823.8599999999</v>
      </c>
      <c r="F168" s="43"/>
      <c r="G168" s="44"/>
    </row>
    <row r="169" spans="1:7" x14ac:dyDescent="0.35">
      <c r="A169" s="26"/>
      <c r="F169" s="43"/>
      <c r="G169" s="44"/>
    </row>
    <row r="170" spans="1:7" ht="35" x14ac:dyDescent="0.35">
      <c r="A170" s="26" t="s">
        <v>125</v>
      </c>
      <c r="D170" s="53" t="s">
        <v>42</v>
      </c>
      <c r="E170" s="53" t="s">
        <v>41</v>
      </c>
      <c r="F170" s="67" t="s">
        <v>126</v>
      </c>
      <c r="G170" s="44"/>
    </row>
    <row r="171" spans="1:7" x14ac:dyDescent="0.35">
      <c r="A171" s="41" t="s">
        <v>127</v>
      </c>
      <c r="D171" s="57">
        <v>2208998.36</v>
      </c>
      <c r="E171" s="68">
        <v>103</v>
      </c>
      <c r="F171" s="66">
        <v>3.6680714290524461E-3</v>
      </c>
      <c r="G171" s="44"/>
    </row>
    <row r="172" spans="1:7" x14ac:dyDescent="0.35">
      <c r="A172" s="41" t="s">
        <v>128</v>
      </c>
      <c r="D172" s="57">
        <v>177754.69</v>
      </c>
      <c r="E172" s="68">
        <v>13</v>
      </c>
      <c r="F172" s="66">
        <v>2.9516404881761639E-4</v>
      </c>
      <c r="G172" s="44"/>
    </row>
    <row r="173" spans="1:7" x14ac:dyDescent="0.35">
      <c r="A173" s="41" t="s">
        <v>129</v>
      </c>
      <c r="D173" s="19">
        <v>15140.39</v>
      </c>
      <c r="E173" s="69">
        <v>2</v>
      </c>
      <c r="F173" s="66">
        <v>2.5140820830537587E-5</v>
      </c>
      <c r="G173" s="44"/>
    </row>
    <row r="174" spans="1:7" x14ac:dyDescent="0.35">
      <c r="A174" s="41" t="s">
        <v>130</v>
      </c>
      <c r="D174" s="70">
        <v>0</v>
      </c>
      <c r="E174" s="71">
        <v>0</v>
      </c>
      <c r="F174" s="72">
        <v>0</v>
      </c>
      <c r="G174" s="44"/>
    </row>
    <row r="175" spans="1:7" x14ac:dyDescent="0.35">
      <c r="A175" s="26" t="s">
        <v>131</v>
      </c>
      <c r="D175" s="73">
        <f>SUM(D171:D174)</f>
        <v>2401893.44</v>
      </c>
      <c r="E175" s="68">
        <f>SUM(E171:E174)</f>
        <v>118</v>
      </c>
      <c r="F175" s="74">
        <f>SUM(F171:F174)</f>
        <v>3.9883762987006008E-3</v>
      </c>
      <c r="G175" s="44"/>
    </row>
    <row r="176" spans="1:7" x14ac:dyDescent="0.35">
      <c r="A176" s="26"/>
      <c r="D176" s="57"/>
      <c r="E176" s="68"/>
      <c r="F176" s="43"/>
      <c r="G176" s="44"/>
    </row>
    <row r="177" spans="1:7" x14ac:dyDescent="0.35">
      <c r="A177" s="26" t="s">
        <v>132</v>
      </c>
      <c r="D177" s="66"/>
      <c r="E177" s="66"/>
      <c r="F177" s="65"/>
      <c r="G177" s="44"/>
    </row>
    <row r="178" spans="1:7" x14ac:dyDescent="0.35">
      <c r="A178" s="26" t="s">
        <v>133</v>
      </c>
      <c r="D178" s="66">
        <v>5.5384830000000001E-4</v>
      </c>
      <c r="E178" s="66">
        <v>4.5487860000000002E-4</v>
      </c>
      <c r="F178" s="65"/>
      <c r="G178" s="44"/>
    </row>
    <row r="179" spans="1:7" x14ac:dyDescent="0.35">
      <c r="A179" s="26" t="s">
        <v>134</v>
      </c>
      <c r="D179" s="66">
        <v>5.5676070000000002E-4</v>
      </c>
      <c r="E179" s="66">
        <v>6.9278730000000004E-4</v>
      </c>
      <c r="F179" s="65"/>
      <c r="G179" s="44"/>
    </row>
    <row r="180" spans="1:7" x14ac:dyDescent="0.35">
      <c r="A180" s="26" t="s">
        <v>135</v>
      </c>
      <c r="D180" s="66">
        <v>4.0343650000000003E-4</v>
      </c>
      <c r="E180" s="66">
        <v>4.7008439999999998E-4</v>
      </c>
      <c r="F180" s="65"/>
      <c r="G180" s="44"/>
    </row>
    <row r="181" spans="1:7" x14ac:dyDescent="0.35">
      <c r="A181" s="26" t="s">
        <v>136</v>
      </c>
      <c r="D181" s="66">
        <v>3.2030486964815404E-4</v>
      </c>
      <c r="E181" s="66">
        <f>IF(D53&lt;=0,0,SUM('Jul23'!E172:E174)/D53)</f>
        <v>3.9749841000635995E-4</v>
      </c>
      <c r="F181" s="43"/>
      <c r="G181" s="44"/>
    </row>
    <row r="182" spans="1:7" x14ac:dyDescent="0.35">
      <c r="A182" s="26" t="s">
        <v>137</v>
      </c>
      <c r="D182" s="66">
        <f>AVERAGE(D178:D181)</f>
        <v>4.5858759241203852E-4</v>
      </c>
      <c r="E182" s="66">
        <f>AVERAGE(E178:E181)</f>
        <v>5.0381217750159E-4</v>
      </c>
      <c r="F182" s="43"/>
      <c r="G182" s="44"/>
    </row>
    <row r="183" spans="1:7" x14ac:dyDescent="0.35">
      <c r="F183" s="43"/>
      <c r="G183" s="44"/>
    </row>
    <row r="184" spans="1:7" x14ac:dyDescent="0.35">
      <c r="A184" s="2" t="s">
        <v>138</v>
      </c>
      <c r="D184" s="75">
        <v>234729.27</v>
      </c>
      <c r="F184" s="43"/>
      <c r="G184" s="44"/>
    </row>
    <row r="185" spans="1:7" x14ac:dyDescent="0.35">
      <c r="A185" s="2" t="s">
        <v>139</v>
      </c>
      <c r="D185" s="63">
        <v>3.8977110370029316E-4</v>
      </c>
      <c r="F185" s="43"/>
      <c r="G185" s="44"/>
    </row>
    <row r="186" spans="1:7" x14ac:dyDescent="0.35">
      <c r="A186" s="2" t="s">
        <v>140</v>
      </c>
      <c r="D186" s="66">
        <v>4.9000000000000002E-2</v>
      </c>
      <c r="F186" s="43"/>
      <c r="G186" s="44"/>
    </row>
    <row r="187" spans="1:7" x14ac:dyDescent="0.35">
      <c r="A187" s="2" t="s">
        <v>141</v>
      </c>
      <c r="D187" s="76" t="str">
        <f>+IF(D185&lt;=D186,"No","Yes")</f>
        <v>No</v>
      </c>
      <c r="F187" s="43"/>
      <c r="G187" s="44"/>
    </row>
    <row r="188" spans="1:7" x14ac:dyDescent="0.35">
      <c r="F188" s="43"/>
      <c r="G188" s="44"/>
    </row>
    <row r="189" spans="1:7" x14ac:dyDescent="0.35">
      <c r="A189" s="2" t="s">
        <v>142</v>
      </c>
      <c r="D189" s="77">
        <v>1677523.35</v>
      </c>
      <c r="F189" s="43"/>
      <c r="G189" s="44"/>
    </row>
    <row r="190" spans="1:7" x14ac:dyDescent="0.35">
      <c r="A190" s="2" t="s">
        <v>143</v>
      </c>
      <c r="B190" s="78"/>
      <c r="C190" s="78"/>
      <c r="D190" s="79">
        <v>83</v>
      </c>
      <c r="F190" s="43"/>
      <c r="G190" s="44"/>
    </row>
    <row r="191" spans="1:7" x14ac:dyDescent="0.35">
      <c r="F191" s="43"/>
      <c r="G191" s="44"/>
    </row>
    <row r="192" spans="1:7" x14ac:dyDescent="0.35">
      <c r="A192" s="2" t="s">
        <v>144</v>
      </c>
      <c r="F192" s="43"/>
      <c r="G192" s="44"/>
    </row>
    <row r="193" spans="1:7" x14ac:dyDescent="0.35">
      <c r="F193" s="43"/>
      <c r="G193" s="44"/>
    </row>
    <row r="194" spans="1:7" x14ac:dyDescent="0.35">
      <c r="A194" s="26"/>
      <c r="E194" s="80"/>
      <c r="F194" s="43"/>
      <c r="G194" s="44"/>
    </row>
    <row r="195" spans="1:7" x14ac:dyDescent="0.35">
      <c r="A195" s="26" t="s">
        <v>145</v>
      </c>
      <c r="E195" s="10"/>
      <c r="F195" s="43"/>
      <c r="G195" s="44"/>
    </row>
    <row r="196" spans="1:7" x14ac:dyDescent="0.35">
      <c r="A196" s="26" t="s">
        <v>146</v>
      </c>
      <c r="E196" s="10"/>
      <c r="F196" s="43"/>
      <c r="G196" s="44"/>
    </row>
    <row r="197" spans="1:7" x14ac:dyDescent="0.35">
      <c r="A197" s="26" t="s">
        <v>147</v>
      </c>
      <c r="E197" s="80"/>
      <c r="F197" s="43"/>
      <c r="G197" s="44"/>
    </row>
    <row r="198" spans="1:7" x14ac:dyDescent="0.35">
      <c r="A198" s="26" t="s">
        <v>148</v>
      </c>
      <c r="E198" s="80" t="s">
        <v>156</v>
      </c>
      <c r="F198" s="43"/>
      <c r="G198" s="44"/>
    </row>
    <row r="199" spans="1:7" x14ac:dyDescent="0.35">
      <c r="A199" s="26"/>
      <c r="E199" s="10"/>
      <c r="F199" s="43"/>
      <c r="G199" s="44"/>
    </row>
    <row r="200" spans="1:7" x14ac:dyDescent="0.35">
      <c r="A200" s="26" t="s">
        <v>149</v>
      </c>
      <c r="E200" s="10"/>
      <c r="F200" s="43"/>
      <c r="G200" s="44"/>
    </row>
    <row r="201" spans="1:7" x14ac:dyDescent="0.35">
      <c r="A201" s="26" t="s">
        <v>150</v>
      </c>
      <c r="E201" s="80" t="s">
        <v>156</v>
      </c>
      <c r="F201" s="43"/>
      <c r="G201" s="44"/>
    </row>
    <row r="202" spans="1:7" x14ac:dyDescent="0.35">
      <c r="A202" s="26"/>
      <c r="E202" s="10"/>
      <c r="F202" s="43"/>
      <c r="G202" s="44"/>
    </row>
    <row r="203" spans="1:7" x14ac:dyDescent="0.35">
      <c r="A203" s="26" t="s">
        <v>151</v>
      </c>
      <c r="E203" s="10"/>
      <c r="F203" s="43"/>
      <c r="G203" s="44"/>
    </row>
    <row r="204" spans="1:7" x14ac:dyDescent="0.35">
      <c r="A204" s="26" t="s">
        <v>152</v>
      </c>
      <c r="E204" s="80" t="s">
        <v>156</v>
      </c>
      <c r="F204" s="43"/>
      <c r="G204" s="44"/>
    </row>
    <row r="205" spans="1:7" x14ac:dyDescent="0.35">
      <c r="A205" s="26"/>
      <c r="E205" s="80"/>
      <c r="F205" s="43"/>
      <c r="G205" s="44"/>
    </row>
    <row r="206" spans="1:7" x14ac:dyDescent="0.35">
      <c r="A206" s="26" t="s">
        <v>153</v>
      </c>
      <c r="E206" s="10"/>
      <c r="G206" s="44"/>
    </row>
    <row r="207" spans="1:7" x14ac:dyDescent="0.35">
      <c r="A207" s="26" t="s">
        <v>154</v>
      </c>
      <c r="E207" s="80" t="s">
        <v>156</v>
      </c>
      <c r="G207" s="44"/>
    </row>
    <row r="212" spans="1:5" x14ac:dyDescent="0.35">
      <c r="B212" s="81"/>
      <c r="C212" s="81"/>
      <c r="D212" s="81"/>
      <c r="E212" s="81"/>
    </row>
    <row r="213" spans="1:5" x14ac:dyDescent="0.35">
      <c r="B213" s="81"/>
      <c r="C213" s="81"/>
      <c r="D213" s="81"/>
      <c r="E213" s="81"/>
    </row>
    <row r="214" spans="1:5" x14ac:dyDescent="0.35">
      <c r="B214" s="81"/>
      <c r="C214" s="81"/>
      <c r="D214" s="81"/>
      <c r="E214" s="81"/>
    </row>
    <row r="215" spans="1:5" x14ac:dyDescent="0.35">
      <c r="B215" s="81"/>
      <c r="C215" s="81"/>
      <c r="D215" s="81"/>
      <c r="E215" s="81"/>
    </row>
    <row r="216" spans="1:5" x14ac:dyDescent="0.35">
      <c r="A216" s="81"/>
      <c r="B216" s="81"/>
      <c r="C216" s="81"/>
      <c r="D216" s="81"/>
      <c r="E216" s="81"/>
    </row>
    <row r="217" spans="1:5" x14ac:dyDescent="0.35">
      <c r="A217" s="81"/>
      <c r="B217" s="81"/>
      <c r="C217" s="81"/>
      <c r="D217" s="81"/>
      <c r="E217" s="81"/>
    </row>
    <row r="218" spans="1:5" x14ac:dyDescent="0.35">
      <c r="A218" s="81"/>
      <c r="B218" s="81"/>
      <c r="C218" s="81"/>
      <c r="D218" s="81"/>
      <c r="E218" s="81"/>
    </row>
    <row r="219" spans="1:5" x14ac:dyDescent="0.35">
      <c r="A219" s="81"/>
      <c r="B219" s="81"/>
      <c r="C219" s="81"/>
      <c r="D219" s="81"/>
      <c r="E219" s="81"/>
    </row>
    <row r="220" spans="1:5" x14ac:dyDescent="0.35">
      <c r="A220" s="81"/>
      <c r="B220" s="81"/>
      <c r="C220" s="81"/>
      <c r="D220" s="81"/>
      <c r="E220" s="81"/>
    </row>
    <row r="222" spans="1:5" x14ac:dyDescent="0.35">
      <c r="A222" s="81"/>
      <c r="B222" s="81"/>
      <c r="C222" s="81"/>
      <c r="D222" s="81"/>
      <c r="E222" s="81"/>
    </row>
    <row r="223" spans="1:5" x14ac:dyDescent="0.35">
      <c r="A223" s="81"/>
      <c r="B223" s="81"/>
      <c r="C223" s="81"/>
      <c r="D223" s="81"/>
      <c r="E223" s="81"/>
    </row>
    <row r="224" spans="1:5" x14ac:dyDescent="0.35">
      <c r="A224" s="81"/>
      <c r="B224" s="81"/>
      <c r="C224" s="81"/>
      <c r="D224" s="81"/>
      <c r="E224" s="81"/>
    </row>
    <row r="225" spans="1:5" x14ac:dyDescent="0.35">
      <c r="A225" s="81"/>
      <c r="B225" s="81"/>
      <c r="C225" s="81"/>
      <c r="D225" s="81"/>
      <c r="E225" s="81"/>
    </row>
    <row r="226" spans="1:5" x14ac:dyDescent="0.35">
      <c r="A226" s="81"/>
      <c r="B226" s="81"/>
      <c r="C226" s="81"/>
      <c r="D226" s="81"/>
      <c r="E226" s="81"/>
    </row>
    <row r="227" spans="1:5" x14ac:dyDescent="0.35">
      <c r="A227" s="81"/>
      <c r="B227" s="81"/>
      <c r="C227" s="81"/>
      <c r="D227" s="81"/>
      <c r="E227" s="81"/>
    </row>
    <row r="228" spans="1:5" x14ac:dyDescent="0.35">
      <c r="A228" s="81"/>
      <c r="B228" s="81"/>
      <c r="C228" s="81"/>
      <c r="D228" s="81"/>
      <c r="E228" s="81"/>
    </row>
  </sheetData>
  <pageMargins left="0.7" right="0.7" top="0.75" bottom="0.75" header="0.3" footer="0.3"/>
  <pageSetup scale="50" fitToHeight="0" orientation="portrait" r:id="rId1"/>
  <headerFooter>
    <oddHeader xml:space="preserve">&amp;CNissan Auto Receivables 22-A
</oddHeader>
    <oddFooter>Page &amp;P of &amp;N</oddFooter>
  </headerFooter>
  <rowBreaks count="3" manualBreakCount="3">
    <brk id="54" max="16383" man="1"/>
    <brk id="108" max="16383" man="1"/>
    <brk id="169" max="16383" man="1"/>
  </rowBreak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41BACF-E1DB-4290-8309-146D77171F7B}">
  <sheetPr codeName="Sheet10">
    <pageSetUpPr fitToPage="1"/>
  </sheetPr>
  <dimension ref="A1:IV228"/>
  <sheetViews>
    <sheetView showRuler="0" zoomScale="80" zoomScaleNormal="80" zoomScaleSheetLayoutView="90" workbookViewId="0">
      <selection activeCell="B51" sqref="B51"/>
    </sheetView>
  </sheetViews>
  <sheetFormatPr defaultColWidth="9.1796875" defaultRowHeight="17.5" x14ac:dyDescent="0.35"/>
  <cols>
    <col min="1" max="1" width="43.453125" style="2" customWidth="1"/>
    <col min="2" max="2" width="23.81640625" style="2" customWidth="1"/>
    <col min="3" max="3" width="26.81640625" style="2" customWidth="1"/>
    <col min="4" max="4" width="24.7265625" style="2" customWidth="1"/>
    <col min="5" max="5" width="39.26953125" style="2" bestFit="1" customWidth="1"/>
    <col min="6" max="6" width="23.81640625" style="3" customWidth="1"/>
    <col min="7" max="7" width="34.54296875" style="4" customWidth="1"/>
    <col min="8" max="9" width="34.54296875" style="2" customWidth="1"/>
    <col min="10" max="10" width="9.1796875" style="2"/>
    <col min="11" max="11" width="9.54296875" style="2" bestFit="1" customWidth="1"/>
    <col min="12" max="16384" width="9.1796875" style="2"/>
  </cols>
  <sheetData>
    <row r="1" spans="1:13" ht="18" x14ac:dyDescent="0.35">
      <c r="A1" s="1" t="s">
        <v>0</v>
      </c>
    </row>
    <row r="2" spans="1:13" ht="15.75" customHeight="1" x14ac:dyDescent="0.45">
      <c r="C2" s="5"/>
    </row>
    <row r="3" spans="1:13" ht="15.75" customHeight="1" x14ac:dyDescent="0.45">
      <c r="A3" s="2" t="s">
        <v>1</v>
      </c>
      <c r="B3" s="6">
        <v>45107</v>
      </c>
      <c r="C3" s="7" t="s">
        <v>2</v>
      </c>
      <c r="D3" s="2">
        <v>30</v>
      </c>
      <c r="E3" s="2" t="s">
        <v>3</v>
      </c>
      <c r="F3" s="8">
        <v>45078</v>
      </c>
      <c r="G3" s="2"/>
    </row>
    <row r="4" spans="1:13" ht="15.75" customHeight="1" x14ac:dyDescent="0.45">
      <c r="A4" s="2" t="s">
        <v>4</v>
      </c>
      <c r="B4" s="6">
        <v>45124</v>
      </c>
      <c r="C4" s="7" t="s">
        <v>5</v>
      </c>
      <c r="D4" s="9">
        <v>32</v>
      </c>
      <c r="E4" s="2" t="s">
        <v>6</v>
      </c>
      <c r="F4" s="8">
        <v>45107</v>
      </c>
      <c r="G4" s="2"/>
    </row>
    <row r="5" spans="1:13" ht="17.25" customHeight="1" x14ac:dyDescent="0.45">
      <c r="C5" s="5"/>
      <c r="E5" s="2" t="s">
        <v>7</v>
      </c>
      <c r="F5" s="8">
        <v>45092</v>
      </c>
      <c r="G5" s="2"/>
    </row>
    <row r="6" spans="1:13" ht="15.75" customHeight="1" x14ac:dyDescent="0.45">
      <c r="C6" s="5"/>
      <c r="E6" s="2" t="s">
        <v>8</v>
      </c>
      <c r="F6" s="8">
        <v>45124</v>
      </c>
      <c r="G6" s="2"/>
    </row>
    <row r="7" spans="1:13" x14ac:dyDescent="0.35">
      <c r="A7" s="10"/>
      <c r="B7" s="11"/>
      <c r="C7" s="12"/>
      <c r="D7" s="10"/>
      <c r="E7" s="10"/>
      <c r="F7" s="13"/>
    </row>
    <row r="8" spans="1:13" x14ac:dyDescent="0.35">
      <c r="A8" s="10"/>
      <c r="B8" s="10"/>
      <c r="C8" s="12"/>
      <c r="D8" s="10"/>
      <c r="E8" s="10"/>
      <c r="F8" s="13"/>
    </row>
    <row r="9" spans="1:13" x14ac:dyDescent="0.35">
      <c r="B9" s="14" t="s">
        <v>9</v>
      </c>
      <c r="C9" s="14" t="s">
        <v>10</v>
      </c>
      <c r="D9" s="14" t="s">
        <v>11</v>
      </c>
      <c r="E9" s="14" t="s">
        <v>12</v>
      </c>
      <c r="F9" s="15" t="s">
        <v>13</v>
      </c>
    </row>
    <row r="10" spans="1:13" x14ac:dyDescent="0.35">
      <c r="A10" s="2" t="s">
        <v>14</v>
      </c>
      <c r="B10" s="16"/>
      <c r="C10" s="17">
        <v>1142065005.3199999</v>
      </c>
      <c r="D10" s="18">
        <v>653513707.94000006</v>
      </c>
      <c r="E10" s="19">
        <v>626515371.98000002</v>
      </c>
      <c r="F10" s="20">
        <f>IF(C12&lt;=0,0,E10/C12)</f>
        <v>0.6014547564579652</v>
      </c>
      <c r="G10" s="21"/>
      <c r="H10" s="22"/>
      <c r="I10" s="22"/>
      <c r="J10" s="22"/>
      <c r="K10" s="22"/>
      <c r="L10" s="22"/>
      <c r="M10" s="22"/>
    </row>
    <row r="11" spans="1:13" x14ac:dyDescent="0.35">
      <c r="A11" s="2" t="s">
        <v>15</v>
      </c>
      <c r="B11" s="16"/>
      <c r="C11" s="23">
        <v>100398337.54000001</v>
      </c>
      <c r="D11" s="18">
        <v>43804504.909999996</v>
      </c>
      <c r="E11" s="19">
        <v>41166865.149999999</v>
      </c>
      <c r="F11" s="20"/>
      <c r="G11" s="21"/>
      <c r="H11" s="22"/>
      <c r="I11" s="22"/>
      <c r="J11" s="22"/>
      <c r="K11" s="22"/>
      <c r="L11" s="22"/>
      <c r="M11" s="22"/>
    </row>
    <row r="12" spans="1:13" x14ac:dyDescent="0.35">
      <c r="A12" s="2" t="s">
        <v>16</v>
      </c>
      <c r="B12" s="16"/>
      <c r="C12" s="24">
        <f>C10-C11</f>
        <v>1041666667.78</v>
      </c>
      <c r="D12" s="18">
        <v>609709203.03000009</v>
      </c>
      <c r="E12" s="19">
        <v>585348506.83000004</v>
      </c>
      <c r="F12" s="20"/>
      <c r="G12" s="21"/>
      <c r="H12" s="22"/>
      <c r="I12" s="22"/>
      <c r="J12" s="22"/>
      <c r="K12" s="22"/>
      <c r="L12" s="22"/>
      <c r="M12" s="22"/>
    </row>
    <row r="13" spans="1:13" x14ac:dyDescent="0.35">
      <c r="A13" s="2" t="s">
        <v>17</v>
      </c>
      <c r="B13" s="10"/>
      <c r="C13" s="24">
        <f>SUM(C14:C19)</f>
        <v>1041666667.78</v>
      </c>
      <c r="D13" s="18">
        <f>SUM(D14:D19)</f>
        <v>609709203.03000009</v>
      </c>
      <c r="E13" s="19">
        <f>SUM(E14:E19)</f>
        <v>585348506.83000004</v>
      </c>
      <c r="F13" s="20">
        <f>IF(C13&lt;=0,0,E13/C13)</f>
        <v>0.56193456595620439</v>
      </c>
      <c r="G13" s="21"/>
      <c r="H13" s="25"/>
      <c r="I13" s="22"/>
      <c r="J13" s="22"/>
      <c r="K13" s="22"/>
      <c r="L13" s="22"/>
      <c r="M13" s="22"/>
    </row>
    <row r="14" spans="1:13" x14ac:dyDescent="0.35">
      <c r="A14" s="26" t="s">
        <v>18</v>
      </c>
      <c r="B14" s="27">
        <v>4.9597E-3</v>
      </c>
      <c r="C14" s="23">
        <v>180000000</v>
      </c>
      <c r="D14" s="18">
        <v>0</v>
      </c>
      <c r="E14" s="19">
        <v>0</v>
      </c>
      <c r="F14" s="20">
        <f t="shared" ref="F14:F19" si="0">IF(C14&lt;=0,0,E14/C14)</f>
        <v>0</v>
      </c>
      <c r="G14" s="21"/>
      <c r="H14" s="25"/>
      <c r="I14" s="22"/>
      <c r="J14" s="22"/>
      <c r="K14" s="22"/>
      <c r="L14" s="22"/>
      <c r="M14" s="22"/>
    </row>
    <row r="15" spans="1:13" x14ac:dyDescent="0.35">
      <c r="A15" s="26" t="s">
        <v>19</v>
      </c>
      <c r="B15" s="27">
        <v>1.32E-2</v>
      </c>
      <c r="C15" s="23">
        <v>365000000</v>
      </c>
      <c r="D15" s="18">
        <v>113042535.25000015</v>
      </c>
      <c r="E15" s="19">
        <v>88681839.050000101</v>
      </c>
      <c r="F15" s="20">
        <f t="shared" si="0"/>
        <v>0.24296394260274001</v>
      </c>
      <c r="G15" s="21"/>
      <c r="I15" s="22"/>
      <c r="J15" s="22"/>
      <c r="K15" s="22"/>
      <c r="L15" s="22"/>
      <c r="M15" s="22"/>
    </row>
    <row r="16" spans="1:13" x14ac:dyDescent="0.35">
      <c r="A16" s="26" t="s">
        <v>20</v>
      </c>
      <c r="B16" s="27">
        <v>0</v>
      </c>
      <c r="C16" s="23">
        <v>0</v>
      </c>
      <c r="D16" s="18">
        <v>0</v>
      </c>
      <c r="E16" s="19">
        <v>0</v>
      </c>
      <c r="F16" s="20">
        <f>IF(C16&lt;=0,0,E16/C16)</f>
        <v>0</v>
      </c>
      <c r="G16" s="21"/>
      <c r="I16" s="22"/>
      <c r="J16" s="22"/>
      <c r="K16" s="22"/>
      <c r="L16" s="22"/>
      <c r="M16" s="22"/>
    </row>
    <row r="17" spans="1:13" x14ac:dyDescent="0.35">
      <c r="A17" s="26" t="s">
        <v>21</v>
      </c>
      <c r="B17" s="27">
        <v>1.8599999999999998E-2</v>
      </c>
      <c r="C17" s="23">
        <v>365000000</v>
      </c>
      <c r="D17" s="18">
        <v>365000000</v>
      </c>
      <c r="E17" s="19">
        <v>365000000</v>
      </c>
      <c r="F17" s="20">
        <f t="shared" si="0"/>
        <v>1</v>
      </c>
      <c r="G17" s="21"/>
      <c r="I17" s="22"/>
      <c r="J17" s="22"/>
      <c r="K17" s="22"/>
      <c r="L17" s="22"/>
      <c r="M17" s="22"/>
    </row>
    <row r="18" spans="1:13" x14ac:dyDescent="0.35">
      <c r="A18" s="26" t="s">
        <v>22</v>
      </c>
      <c r="B18" s="27">
        <v>2.07E-2</v>
      </c>
      <c r="C18" s="23">
        <v>90000000</v>
      </c>
      <c r="D18" s="18">
        <v>90000000</v>
      </c>
      <c r="E18" s="19">
        <v>90000000</v>
      </c>
      <c r="F18" s="20">
        <f t="shared" si="0"/>
        <v>1</v>
      </c>
      <c r="I18" s="22"/>
      <c r="J18" s="22"/>
      <c r="K18" s="22"/>
      <c r="L18" s="22"/>
      <c r="M18" s="22"/>
    </row>
    <row r="19" spans="1:13" x14ac:dyDescent="0.35">
      <c r="A19" s="26" t="s">
        <v>23</v>
      </c>
      <c r="B19" s="27">
        <v>0</v>
      </c>
      <c r="C19" s="17">
        <v>41666667.780000001</v>
      </c>
      <c r="D19" s="18">
        <v>41666667.780000001</v>
      </c>
      <c r="E19" s="19">
        <v>41666667.780000001</v>
      </c>
      <c r="F19" s="20">
        <f t="shared" si="0"/>
        <v>1</v>
      </c>
      <c r="I19" s="22"/>
      <c r="J19" s="22"/>
      <c r="K19" s="22"/>
      <c r="L19" s="22"/>
      <c r="M19" s="22"/>
    </row>
    <row r="20" spans="1:13" x14ac:dyDescent="0.35">
      <c r="A20" s="26"/>
      <c r="B20" s="28"/>
      <c r="C20" s="29"/>
      <c r="D20" s="29"/>
      <c r="E20" s="29"/>
      <c r="F20" s="30"/>
    </row>
    <row r="21" spans="1:13" x14ac:dyDescent="0.35">
      <c r="A21" s="26"/>
      <c r="B21" s="28"/>
      <c r="C21" s="29"/>
      <c r="D21" s="29"/>
      <c r="E21" s="29"/>
      <c r="F21" s="31"/>
    </row>
    <row r="22" spans="1:13" ht="35" x14ac:dyDescent="0.35">
      <c r="A22" s="26"/>
      <c r="B22" s="32" t="s">
        <v>24</v>
      </c>
      <c r="C22" s="32" t="s">
        <v>25</v>
      </c>
      <c r="D22" s="33" t="s">
        <v>26</v>
      </c>
      <c r="E22" s="33" t="s">
        <v>27</v>
      </c>
      <c r="F22" s="31"/>
    </row>
    <row r="23" spans="1:13" x14ac:dyDescent="0.35">
      <c r="A23" s="26" t="s">
        <v>18</v>
      </c>
      <c r="B23" s="18">
        <v>0</v>
      </c>
      <c r="C23" s="18">
        <v>0</v>
      </c>
      <c r="D23" s="34">
        <f>IF(C14&lt;=0,0,B23/(C14/1000))</f>
        <v>0</v>
      </c>
      <c r="E23" s="35">
        <f>IF(C14&lt;=0,0,C23/(C14/1000))</f>
        <v>0</v>
      </c>
      <c r="F23" s="31"/>
    </row>
    <row r="24" spans="1:13" x14ac:dyDescent="0.35">
      <c r="A24" s="26" t="s">
        <v>19</v>
      </c>
      <c r="B24" s="18">
        <v>24360696.200000048</v>
      </c>
      <c r="C24" s="18">
        <v>124346.79</v>
      </c>
      <c r="D24" s="34">
        <f t="shared" ref="D24:D28" si="1">IF(C15&lt;=0,0,B24/(C15/1000))</f>
        <v>66.741633424657664</v>
      </c>
      <c r="E24" s="35">
        <f t="shared" ref="E24:E28" si="2">IF(C15&lt;=0,0,C24/(C15/1000))</f>
        <v>0.34067613698630134</v>
      </c>
      <c r="F24" s="31"/>
    </row>
    <row r="25" spans="1:13" x14ac:dyDescent="0.35">
      <c r="A25" s="26" t="s">
        <v>20</v>
      </c>
      <c r="B25" s="18">
        <v>0</v>
      </c>
      <c r="C25" s="18">
        <v>0</v>
      </c>
      <c r="D25" s="34">
        <f t="shared" si="1"/>
        <v>0</v>
      </c>
      <c r="E25" s="35">
        <f>IF(C16&lt;=0,0,C25/(C16/1000))</f>
        <v>0</v>
      </c>
      <c r="F25" s="31"/>
    </row>
    <row r="26" spans="1:13" x14ac:dyDescent="0.35">
      <c r="A26" s="26" t="s">
        <v>21</v>
      </c>
      <c r="B26" s="18">
        <v>0</v>
      </c>
      <c r="C26" s="18">
        <v>565750</v>
      </c>
      <c r="D26" s="34">
        <f t="shared" si="1"/>
        <v>0</v>
      </c>
      <c r="E26" s="35">
        <f t="shared" si="2"/>
        <v>1.55</v>
      </c>
      <c r="F26" s="31"/>
    </row>
    <row r="27" spans="1:13" x14ac:dyDescent="0.35">
      <c r="A27" s="26" t="s">
        <v>22</v>
      </c>
      <c r="B27" s="18">
        <v>0</v>
      </c>
      <c r="C27" s="18">
        <v>155250</v>
      </c>
      <c r="D27" s="34">
        <f t="shared" si="1"/>
        <v>0</v>
      </c>
      <c r="E27" s="35">
        <f t="shared" si="2"/>
        <v>1.7250000000000001</v>
      </c>
      <c r="F27" s="31"/>
    </row>
    <row r="28" spans="1:13" x14ac:dyDescent="0.35">
      <c r="A28" s="26" t="s">
        <v>23</v>
      </c>
      <c r="B28" s="18">
        <v>0</v>
      </c>
      <c r="C28" s="18">
        <v>0</v>
      </c>
      <c r="D28" s="34">
        <f t="shared" si="1"/>
        <v>0</v>
      </c>
      <c r="E28" s="35">
        <f t="shared" si="2"/>
        <v>0</v>
      </c>
      <c r="F28" s="31"/>
    </row>
    <row r="29" spans="1:13" ht="18" thickBot="1" x14ac:dyDescent="0.4">
      <c r="A29" s="2" t="s">
        <v>28</v>
      </c>
      <c r="B29" s="36">
        <f>SUM(B23:B28)</f>
        <v>24360696.200000048</v>
      </c>
      <c r="C29" s="36">
        <f>SUM(C23:C28)</f>
        <v>845346.79</v>
      </c>
      <c r="D29" s="37"/>
      <c r="E29" s="29"/>
      <c r="F29" s="31"/>
    </row>
    <row r="30" spans="1:13" x14ac:dyDescent="0.35">
      <c r="B30" s="25"/>
      <c r="C30" s="25"/>
      <c r="D30" s="38"/>
      <c r="E30" s="25"/>
      <c r="F30" s="39"/>
    </row>
    <row r="31" spans="1:13" x14ac:dyDescent="0.35">
      <c r="A31" s="26"/>
      <c r="B31" s="28"/>
      <c r="C31" s="25"/>
      <c r="D31" s="25"/>
      <c r="E31" s="25"/>
      <c r="F31" s="39"/>
    </row>
    <row r="32" spans="1:13" x14ac:dyDescent="0.35">
      <c r="A32" s="2" t="s">
        <v>29</v>
      </c>
      <c r="E32" s="40"/>
    </row>
    <row r="33" spans="1:7" x14ac:dyDescent="0.35">
      <c r="E33" s="40"/>
    </row>
    <row r="34" spans="1:7" x14ac:dyDescent="0.35">
      <c r="A34" s="26" t="s">
        <v>30</v>
      </c>
    </row>
    <row r="35" spans="1:7" x14ac:dyDescent="0.35">
      <c r="A35" s="41" t="s">
        <v>31</v>
      </c>
      <c r="E35" s="42">
        <v>746587.97</v>
      </c>
      <c r="F35" s="43"/>
      <c r="G35" s="44"/>
    </row>
    <row r="36" spans="1:7" x14ac:dyDescent="0.35">
      <c r="A36" s="41" t="s">
        <v>32</v>
      </c>
      <c r="E36" s="45">
        <v>0</v>
      </c>
      <c r="F36" s="43"/>
      <c r="G36" s="44"/>
    </row>
    <row r="37" spans="1:7" x14ac:dyDescent="0.35">
      <c r="A37" s="26" t="s">
        <v>33</v>
      </c>
      <c r="E37" s="42">
        <f>SUM(E35:E36)</f>
        <v>746587.97</v>
      </c>
      <c r="F37" s="43"/>
      <c r="G37" s="44"/>
    </row>
    <row r="38" spans="1:7" x14ac:dyDescent="0.35">
      <c r="E38" s="46"/>
      <c r="F38" s="43"/>
      <c r="G38" s="44"/>
    </row>
    <row r="39" spans="1:7" x14ac:dyDescent="0.35">
      <c r="A39" s="26" t="s">
        <v>34</v>
      </c>
      <c r="E39" s="46"/>
      <c r="F39" s="43"/>
      <c r="G39" s="44"/>
    </row>
    <row r="40" spans="1:7" x14ac:dyDescent="0.35">
      <c r="A40" s="41" t="s">
        <v>35</v>
      </c>
      <c r="E40" s="42">
        <v>26727096.129999999</v>
      </c>
      <c r="F40" s="43"/>
      <c r="G40" s="44"/>
    </row>
    <row r="41" spans="1:7" x14ac:dyDescent="0.35">
      <c r="A41" s="41" t="s">
        <v>36</v>
      </c>
      <c r="E41" s="45">
        <v>0</v>
      </c>
      <c r="F41" s="43"/>
      <c r="G41" s="44"/>
    </row>
    <row r="42" spans="1:7" x14ac:dyDescent="0.35">
      <c r="A42" s="26" t="s">
        <v>37</v>
      </c>
      <c r="E42" s="42">
        <f>SUM(E40:E41)</f>
        <v>26727096.129999999</v>
      </c>
      <c r="F42" s="43"/>
      <c r="G42" s="44"/>
    </row>
    <row r="43" spans="1:7" x14ac:dyDescent="0.35">
      <c r="A43" s="41"/>
      <c r="E43" s="47"/>
      <c r="F43" s="43"/>
      <c r="G43" s="44"/>
    </row>
    <row r="44" spans="1:7" x14ac:dyDescent="0.35">
      <c r="A44" s="26" t="s">
        <v>38</v>
      </c>
      <c r="E44" s="42">
        <v>28499.64</v>
      </c>
      <c r="F44" s="43"/>
      <c r="G44" s="44"/>
    </row>
    <row r="45" spans="1:7" x14ac:dyDescent="0.35">
      <c r="A45" s="26"/>
      <c r="E45" s="42"/>
      <c r="F45" s="43"/>
      <c r="G45" s="44"/>
    </row>
    <row r="46" spans="1:7" x14ac:dyDescent="0.35">
      <c r="A46" s="26"/>
      <c r="E46" s="48"/>
      <c r="F46" s="43"/>
      <c r="G46" s="44"/>
    </row>
    <row r="47" spans="1:7" ht="18" thickBot="1" x14ac:dyDescent="0.4">
      <c r="A47" s="2" t="s">
        <v>39</v>
      </c>
      <c r="E47" s="49">
        <f>E37+E42+E44</f>
        <v>27502183.739999998</v>
      </c>
      <c r="F47" s="43"/>
      <c r="G47" s="44"/>
    </row>
    <row r="48" spans="1:7" ht="18" thickTop="1" x14ac:dyDescent="0.35">
      <c r="E48" s="50"/>
      <c r="F48" s="43"/>
      <c r="G48" s="44"/>
    </row>
    <row r="49" spans="1:7" x14ac:dyDescent="0.35">
      <c r="A49" s="2" t="s">
        <v>40</v>
      </c>
      <c r="D49" s="51"/>
      <c r="E49" s="52"/>
      <c r="F49" s="43"/>
      <c r="G49" s="44"/>
    </row>
    <row r="50" spans="1:7" x14ac:dyDescent="0.35">
      <c r="D50" s="53" t="s">
        <v>41</v>
      </c>
      <c r="E50" s="53" t="s">
        <v>42</v>
      </c>
      <c r="F50" s="43"/>
      <c r="G50" s="44"/>
    </row>
    <row r="51" spans="1:7" x14ac:dyDescent="0.35">
      <c r="A51" s="26" t="s">
        <v>43</v>
      </c>
      <c r="D51" s="54">
        <v>38973</v>
      </c>
      <c r="E51" s="48">
        <v>609709203.03000009</v>
      </c>
      <c r="F51" s="43"/>
      <c r="G51" s="44"/>
    </row>
    <row r="52" spans="1:7" x14ac:dyDescent="0.35">
      <c r="A52" s="26" t="s">
        <v>44</v>
      </c>
      <c r="D52" s="10"/>
      <c r="E52" s="45">
        <f>D12-E12</f>
        <v>24360696.200000048</v>
      </c>
      <c r="F52" s="43"/>
      <c r="G52" s="44"/>
    </row>
    <row r="53" spans="1:7" x14ac:dyDescent="0.35">
      <c r="A53" s="26"/>
      <c r="D53" s="55">
        <v>38291</v>
      </c>
      <c r="E53" s="56">
        <f>E51-E52</f>
        <v>585348506.83000004</v>
      </c>
      <c r="F53" s="43"/>
      <c r="G53" s="44"/>
    </row>
    <row r="54" spans="1:7" x14ac:dyDescent="0.35">
      <c r="F54" s="43"/>
      <c r="G54" s="44"/>
    </row>
    <row r="55" spans="1:7" x14ac:dyDescent="0.35">
      <c r="A55" s="2" t="s">
        <v>45</v>
      </c>
      <c r="E55" s="51"/>
      <c r="F55" s="43"/>
      <c r="G55" s="44"/>
    </row>
    <row r="56" spans="1:7" x14ac:dyDescent="0.35">
      <c r="F56" s="43"/>
      <c r="G56" s="44"/>
    </row>
    <row r="57" spans="1:7" x14ac:dyDescent="0.35">
      <c r="A57" s="26" t="s">
        <v>39</v>
      </c>
      <c r="E57" s="57">
        <f>E47</f>
        <v>27502183.739999998</v>
      </c>
      <c r="F57" s="43"/>
      <c r="G57" s="44"/>
    </row>
    <row r="58" spans="1:7" x14ac:dyDescent="0.35">
      <c r="A58" s="26" t="s">
        <v>46</v>
      </c>
      <c r="E58" s="57">
        <v>0</v>
      </c>
      <c r="F58" s="43"/>
      <c r="G58" s="44"/>
    </row>
    <row r="59" spans="1:7" x14ac:dyDescent="0.35">
      <c r="A59" s="26" t="s">
        <v>47</v>
      </c>
      <c r="E59" s="12">
        <f>SUM(E57:E58)</f>
        <v>27502183.739999998</v>
      </c>
      <c r="F59" s="43"/>
      <c r="G59" s="44"/>
    </row>
    <row r="60" spans="1:7" x14ac:dyDescent="0.35">
      <c r="F60" s="43"/>
      <c r="G60" s="44"/>
    </row>
    <row r="61" spans="1:7" x14ac:dyDescent="0.35">
      <c r="A61" s="26" t="s">
        <v>48</v>
      </c>
      <c r="E61" s="25">
        <v>0</v>
      </c>
      <c r="F61" s="43"/>
      <c r="G61" s="44"/>
    </row>
    <row r="62" spans="1:7" x14ac:dyDescent="0.35">
      <c r="F62" s="43"/>
      <c r="G62" s="44"/>
    </row>
    <row r="63" spans="1:7" x14ac:dyDescent="0.35">
      <c r="A63" s="26" t="s">
        <v>49</v>
      </c>
      <c r="F63" s="43"/>
      <c r="G63" s="44"/>
    </row>
    <row r="64" spans="1:7" x14ac:dyDescent="0.35">
      <c r="A64" s="41" t="s">
        <v>50</v>
      </c>
      <c r="E64" s="57">
        <v>544594.76</v>
      </c>
      <c r="F64" s="43"/>
      <c r="G64" s="44"/>
    </row>
    <row r="65" spans="1:7" x14ac:dyDescent="0.35">
      <c r="A65" s="41" t="s">
        <v>51</v>
      </c>
      <c r="E65" s="57">
        <v>544594.76</v>
      </c>
      <c r="F65" s="43"/>
      <c r="G65" s="44"/>
    </row>
    <row r="66" spans="1:7" x14ac:dyDescent="0.35">
      <c r="A66" s="41" t="s">
        <v>52</v>
      </c>
      <c r="E66" s="12">
        <v>0</v>
      </c>
      <c r="F66" s="43"/>
      <c r="G66" s="44"/>
    </row>
    <row r="67" spans="1:7" x14ac:dyDescent="0.35">
      <c r="F67" s="43"/>
      <c r="G67" s="44"/>
    </row>
    <row r="68" spans="1:7" x14ac:dyDescent="0.35">
      <c r="A68" s="26" t="s">
        <v>53</v>
      </c>
      <c r="F68" s="43"/>
      <c r="G68" s="44"/>
    </row>
    <row r="69" spans="1:7" x14ac:dyDescent="0.35">
      <c r="A69" s="41" t="s">
        <v>54</v>
      </c>
      <c r="F69" s="43"/>
      <c r="G69" s="44"/>
    </row>
    <row r="70" spans="1:7" x14ac:dyDescent="0.35">
      <c r="A70" s="58" t="s">
        <v>55</v>
      </c>
      <c r="E70" s="57">
        <v>0</v>
      </c>
      <c r="F70" s="43"/>
      <c r="G70" s="44"/>
    </row>
    <row r="71" spans="1:7" x14ac:dyDescent="0.35">
      <c r="A71" s="58" t="s">
        <v>56</v>
      </c>
      <c r="E71" s="57">
        <v>0</v>
      </c>
      <c r="F71" s="43"/>
      <c r="G71" s="44"/>
    </row>
    <row r="72" spans="1:7" x14ac:dyDescent="0.35">
      <c r="A72" s="58" t="s">
        <v>57</v>
      </c>
      <c r="E72" s="57">
        <v>0</v>
      </c>
      <c r="F72" s="43"/>
      <c r="G72" s="44"/>
    </row>
    <row r="73" spans="1:7" x14ac:dyDescent="0.35">
      <c r="A73" s="58"/>
      <c r="E73" s="57"/>
      <c r="F73" s="43"/>
      <c r="G73" s="44"/>
    </row>
    <row r="74" spans="1:7" x14ac:dyDescent="0.35">
      <c r="A74" s="58" t="s">
        <v>58</v>
      </c>
      <c r="E74" s="57">
        <v>0</v>
      </c>
      <c r="F74" s="43"/>
      <c r="G74" s="44"/>
    </row>
    <row r="75" spans="1:7" x14ac:dyDescent="0.35">
      <c r="A75" s="58" t="s">
        <v>59</v>
      </c>
      <c r="E75" s="57">
        <v>0</v>
      </c>
      <c r="F75" s="43"/>
      <c r="G75" s="44"/>
    </row>
    <row r="76" spans="1:7" x14ac:dyDescent="0.35">
      <c r="F76" s="43"/>
      <c r="G76" s="44"/>
    </row>
    <row r="77" spans="1:7" x14ac:dyDescent="0.35">
      <c r="A77" s="41" t="s">
        <v>60</v>
      </c>
      <c r="F77" s="43"/>
      <c r="G77" s="44"/>
    </row>
    <row r="78" spans="1:7" x14ac:dyDescent="0.35">
      <c r="A78" s="58" t="s">
        <v>61</v>
      </c>
      <c r="E78" s="57">
        <v>0</v>
      </c>
      <c r="F78" s="43"/>
      <c r="G78" s="44"/>
    </row>
    <row r="79" spans="1:7" x14ac:dyDescent="0.35">
      <c r="A79" s="58" t="s">
        <v>62</v>
      </c>
      <c r="E79" s="57">
        <v>0</v>
      </c>
      <c r="F79" s="43"/>
      <c r="G79" s="44"/>
    </row>
    <row r="80" spans="1:7" x14ac:dyDescent="0.35">
      <c r="A80" s="58" t="s">
        <v>63</v>
      </c>
      <c r="E80" s="57">
        <v>124346.79</v>
      </c>
      <c r="F80" s="43"/>
      <c r="G80" s="44"/>
    </row>
    <row r="81" spans="1:7" x14ac:dyDescent="0.35">
      <c r="A81" s="58"/>
      <c r="E81" s="57"/>
      <c r="F81" s="43"/>
      <c r="G81" s="44"/>
    </row>
    <row r="82" spans="1:7" x14ac:dyDescent="0.35">
      <c r="A82" s="58" t="s">
        <v>64</v>
      </c>
      <c r="E82" s="57">
        <v>124346.79</v>
      </c>
      <c r="F82" s="43"/>
      <c r="G82" s="44"/>
    </row>
    <row r="83" spans="1:7" x14ac:dyDescent="0.35">
      <c r="A83" s="58" t="s">
        <v>65</v>
      </c>
      <c r="E83" s="57">
        <v>0</v>
      </c>
      <c r="F83" s="43"/>
      <c r="G83" s="44"/>
    </row>
    <row r="84" spans="1:7" x14ac:dyDescent="0.35">
      <c r="A84" s="58"/>
      <c r="F84" s="43"/>
      <c r="G84" s="44"/>
    </row>
    <row r="85" spans="1:7" x14ac:dyDescent="0.35">
      <c r="A85" s="41" t="s">
        <v>66</v>
      </c>
      <c r="F85" s="43"/>
      <c r="G85" s="44"/>
    </row>
    <row r="86" spans="1:7" x14ac:dyDescent="0.35">
      <c r="A86" s="58" t="s">
        <v>67</v>
      </c>
      <c r="E86" s="57">
        <v>0</v>
      </c>
      <c r="F86" s="43"/>
      <c r="G86" s="44"/>
    </row>
    <row r="87" spans="1:7" x14ac:dyDescent="0.35">
      <c r="A87" s="58" t="s">
        <v>68</v>
      </c>
      <c r="E87" s="57">
        <v>0</v>
      </c>
      <c r="F87" s="43"/>
      <c r="G87" s="44"/>
    </row>
    <row r="88" spans="1:7" x14ac:dyDescent="0.35">
      <c r="A88" s="58" t="s">
        <v>69</v>
      </c>
      <c r="E88" s="57">
        <v>0</v>
      </c>
      <c r="F88" s="43"/>
      <c r="G88" s="44"/>
    </row>
    <row r="89" spans="1:7" x14ac:dyDescent="0.35">
      <c r="A89" s="58"/>
      <c r="E89" s="57"/>
      <c r="F89" s="43"/>
      <c r="G89" s="44"/>
    </row>
    <row r="90" spans="1:7" x14ac:dyDescent="0.35">
      <c r="A90" s="58" t="s">
        <v>70</v>
      </c>
      <c r="E90" s="57">
        <v>0</v>
      </c>
      <c r="F90" s="43"/>
      <c r="G90" s="44"/>
    </row>
    <row r="91" spans="1:7" x14ac:dyDescent="0.35">
      <c r="A91" s="58" t="s">
        <v>71</v>
      </c>
      <c r="E91" s="57">
        <v>0</v>
      </c>
      <c r="F91" s="43"/>
      <c r="G91" s="44"/>
    </row>
    <row r="92" spans="1:7" x14ac:dyDescent="0.35">
      <c r="A92" s="58"/>
      <c r="F92" s="43"/>
      <c r="G92" s="44"/>
    </row>
    <row r="93" spans="1:7" x14ac:dyDescent="0.35">
      <c r="A93" s="41" t="s">
        <v>72</v>
      </c>
      <c r="F93" s="43"/>
      <c r="G93" s="44"/>
    </row>
    <row r="94" spans="1:7" x14ac:dyDescent="0.35">
      <c r="A94" s="58" t="s">
        <v>73</v>
      </c>
      <c r="E94" s="57">
        <v>0</v>
      </c>
      <c r="F94" s="43"/>
      <c r="G94" s="44"/>
    </row>
    <row r="95" spans="1:7" x14ac:dyDescent="0.35">
      <c r="A95" s="58" t="s">
        <v>74</v>
      </c>
      <c r="E95" s="57">
        <v>0</v>
      </c>
      <c r="F95" s="43"/>
      <c r="G95" s="44"/>
    </row>
    <row r="96" spans="1:7" x14ac:dyDescent="0.35">
      <c r="A96" s="58" t="s">
        <v>75</v>
      </c>
      <c r="E96" s="57">
        <v>565750</v>
      </c>
      <c r="F96" s="43"/>
      <c r="G96" s="44"/>
    </row>
    <row r="97" spans="1:7" x14ac:dyDescent="0.35">
      <c r="A97" s="58"/>
      <c r="E97" s="57"/>
      <c r="F97" s="43"/>
      <c r="G97" s="44"/>
    </row>
    <row r="98" spans="1:7" x14ac:dyDescent="0.35">
      <c r="A98" s="58" t="s">
        <v>76</v>
      </c>
      <c r="E98" s="57">
        <v>565750</v>
      </c>
      <c r="F98" s="43"/>
      <c r="G98" s="44"/>
    </row>
    <row r="99" spans="1:7" x14ac:dyDescent="0.35">
      <c r="A99" s="58" t="s">
        <v>77</v>
      </c>
      <c r="E99" s="57">
        <v>0</v>
      </c>
      <c r="F99" s="43"/>
      <c r="G99" s="44"/>
    </row>
    <row r="100" spans="1:7" x14ac:dyDescent="0.35">
      <c r="F100" s="43"/>
      <c r="G100" s="44"/>
    </row>
    <row r="101" spans="1:7" x14ac:dyDescent="0.35">
      <c r="A101" s="41" t="s">
        <v>78</v>
      </c>
      <c r="F101" s="43"/>
      <c r="G101" s="44"/>
    </row>
    <row r="102" spans="1:7" x14ac:dyDescent="0.35">
      <c r="A102" s="58" t="s">
        <v>79</v>
      </c>
      <c r="E102" s="57">
        <v>0</v>
      </c>
      <c r="F102" s="43"/>
      <c r="G102" s="44"/>
    </row>
    <row r="103" spans="1:7" x14ac:dyDescent="0.35">
      <c r="A103" s="58" t="s">
        <v>80</v>
      </c>
      <c r="E103" s="57">
        <v>0</v>
      </c>
      <c r="F103" s="43"/>
      <c r="G103" s="44"/>
    </row>
    <row r="104" spans="1:7" x14ac:dyDescent="0.35">
      <c r="A104" s="58" t="s">
        <v>81</v>
      </c>
      <c r="E104" s="57">
        <v>155250</v>
      </c>
      <c r="F104" s="43"/>
      <c r="G104" s="44"/>
    </row>
    <row r="105" spans="1:7" x14ac:dyDescent="0.35">
      <c r="A105" s="58"/>
      <c r="E105" s="57"/>
      <c r="F105" s="43"/>
      <c r="G105" s="44"/>
    </row>
    <row r="106" spans="1:7" x14ac:dyDescent="0.35">
      <c r="A106" s="58" t="s">
        <v>82</v>
      </c>
      <c r="E106" s="57">
        <v>155250</v>
      </c>
      <c r="F106" s="43"/>
      <c r="G106" s="44"/>
    </row>
    <row r="107" spans="1:7" x14ac:dyDescent="0.35">
      <c r="A107" s="58" t="s">
        <v>83</v>
      </c>
      <c r="E107" s="57">
        <v>0</v>
      </c>
      <c r="F107" s="43"/>
      <c r="G107" s="44"/>
    </row>
    <row r="108" spans="1:7" x14ac:dyDescent="0.35">
      <c r="A108" s="58"/>
      <c r="E108" s="25"/>
      <c r="F108" s="43"/>
      <c r="G108" s="44"/>
    </row>
    <row r="109" spans="1:7" x14ac:dyDescent="0.35">
      <c r="A109" s="41" t="s">
        <v>84</v>
      </c>
      <c r="F109" s="43"/>
      <c r="G109" s="44"/>
    </row>
    <row r="110" spans="1:7" x14ac:dyDescent="0.35">
      <c r="A110" s="58" t="s">
        <v>85</v>
      </c>
      <c r="E110" s="12">
        <f>E72+E80+E88+E96+E104</f>
        <v>845346.79</v>
      </c>
      <c r="F110" s="43"/>
      <c r="G110" s="44"/>
    </row>
    <row r="111" spans="1:7" x14ac:dyDescent="0.35">
      <c r="A111" s="58" t="s">
        <v>86</v>
      </c>
      <c r="E111" s="12">
        <f>E74+E82+E90+E98+E106</f>
        <v>845346.79</v>
      </c>
      <c r="F111" s="43"/>
      <c r="G111" s="44"/>
    </row>
    <row r="112" spans="1:7" x14ac:dyDescent="0.35">
      <c r="A112" s="58" t="s">
        <v>87</v>
      </c>
      <c r="E112" s="12">
        <f>E70+E78+E94+E102</f>
        <v>0</v>
      </c>
      <c r="F112" s="43"/>
      <c r="G112" s="44"/>
    </row>
    <row r="113" spans="1:7" x14ac:dyDescent="0.35">
      <c r="A113" s="58" t="s">
        <v>88</v>
      </c>
      <c r="E113" s="12">
        <f>E75+E83+E99+E107</f>
        <v>0</v>
      </c>
      <c r="F113" s="43"/>
      <c r="G113" s="44"/>
    </row>
    <row r="114" spans="1:7" x14ac:dyDescent="0.35">
      <c r="F114" s="43"/>
      <c r="G114" s="44"/>
    </row>
    <row r="115" spans="1:7" x14ac:dyDescent="0.35">
      <c r="A115" s="26" t="s">
        <v>89</v>
      </c>
      <c r="E115" s="22">
        <v>26112242.193383332</v>
      </c>
      <c r="F115" s="43"/>
      <c r="G115" s="44"/>
    </row>
    <row r="116" spans="1:7" x14ac:dyDescent="0.35">
      <c r="A116" s="41"/>
      <c r="F116" s="43"/>
      <c r="G116" s="44"/>
    </row>
    <row r="117" spans="1:7" x14ac:dyDescent="0.35">
      <c r="A117" s="26" t="s">
        <v>90</v>
      </c>
      <c r="E117" s="59">
        <v>24360696.200000048</v>
      </c>
      <c r="F117" s="43"/>
      <c r="G117" s="44"/>
    </row>
    <row r="118" spans="1:7" x14ac:dyDescent="0.35">
      <c r="A118" s="26"/>
      <c r="F118" s="43"/>
      <c r="G118" s="44"/>
    </row>
    <row r="119" spans="1:7" x14ac:dyDescent="0.35">
      <c r="A119" s="41" t="s">
        <v>91</v>
      </c>
      <c r="E119" s="57">
        <v>0</v>
      </c>
      <c r="F119" s="43"/>
      <c r="G119" s="44"/>
    </row>
    <row r="120" spans="1:7" x14ac:dyDescent="0.35">
      <c r="A120" s="41" t="s">
        <v>92</v>
      </c>
      <c r="E120" s="60">
        <v>24360696.200000048</v>
      </c>
      <c r="F120" s="43"/>
      <c r="G120" s="44"/>
    </row>
    <row r="121" spans="1:7" x14ac:dyDescent="0.35">
      <c r="A121" s="41" t="s">
        <v>93</v>
      </c>
      <c r="E121" s="12">
        <v>0</v>
      </c>
      <c r="F121" s="43"/>
      <c r="G121" s="44"/>
    </row>
    <row r="122" spans="1:7" x14ac:dyDescent="0.35">
      <c r="A122" s="41"/>
      <c r="E122" s="22"/>
      <c r="F122" s="43"/>
      <c r="G122" s="44"/>
    </row>
    <row r="123" spans="1:7" x14ac:dyDescent="0.35">
      <c r="A123" s="26" t="s">
        <v>94</v>
      </c>
      <c r="E123" s="12">
        <v>0</v>
      </c>
      <c r="F123" s="43"/>
      <c r="G123" s="44"/>
    </row>
    <row r="124" spans="1:7" x14ac:dyDescent="0.35">
      <c r="A124" s="26"/>
      <c r="E124" s="10"/>
      <c r="F124" s="43"/>
      <c r="G124" s="44"/>
    </row>
    <row r="125" spans="1:7" x14ac:dyDescent="0.35">
      <c r="A125" s="41" t="s">
        <v>95</v>
      </c>
      <c r="E125" s="57">
        <v>0</v>
      </c>
      <c r="F125" s="43"/>
      <c r="G125" s="44"/>
    </row>
    <row r="126" spans="1:7" x14ac:dyDescent="0.35">
      <c r="A126" s="41" t="s">
        <v>96</v>
      </c>
      <c r="E126" s="12">
        <v>0</v>
      </c>
      <c r="F126" s="43"/>
      <c r="G126" s="44"/>
    </row>
    <row r="127" spans="1:7" x14ac:dyDescent="0.35">
      <c r="A127" s="41" t="s">
        <v>97</v>
      </c>
      <c r="E127" s="12">
        <v>0</v>
      </c>
      <c r="F127" s="43"/>
      <c r="G127" s="44"/>
    </row>
    <row r="128" spans="1:7" x14ac:dyDescent="0.35">
      <c r="A128" s="41"/>
      <c r="E128" s="22"/>
      <c r="F128" s="43"/>
      <c r="G128" s="44"/>
    </row>
    <row r="129" spans="1:7" x14ac:dyDescent="0.35">
      <c r="A129" s="26" t="s">
        <v>98</v>
      </c>
      <c r="E129" s="12">
        <v>1751545.9933832847</v>
      </c>
      <c r="F129" s="43"/>
      <c r="G129" s="44"/>
    </row>
    <row r="130" spans="1:7" x14ac:dyDescent="0.35">
      <c r="A130" s="41" t="s">
        <v>99</v>
      </c>
      <c r="E130" s="57">
        <v>0</v>
      </c>
      <c r="F130" s="43"/>
      <c r="G130" s="44"/>
    </row>
    <row r="131" spans="1:7" x14ac:dyDescent="0.35">
      <c r="A131" s="26" t="s">
        <v>100</v>
      </c>
      <c r="E131" s="12">
        <f>E129-E130</f>
        <v>1751545.9933832847</v>
      </c>
      <c r="F131" s="43"/>
      <c r="G131" s="44"/>
    </row>
    <row r="132" spans="1:7" x14ac:dyDescent="0.35">
      <c r="F132" s="43"/>
      <c r="G132" s="44"/>
    </row>
    <row r="133" spans="1:7" hidden="1" x14ac:dyDescent="0.35">
      <c r="A133" s="2" t="s">
        <v>101</v>
      </c>
      <c r="F133" s="43"/>
      <c r="G133" s="44"/>
    </row>
    <row r="134" spans="1:7" hidden="1" x14ac:dyDescent="0.35">
      <c r="F134" s="43"/>
      <c r="G134" s="44"/>
    </row>
    <row r="135" spans="1:7" hidden="1" x14ac:dyDescent="0.35">
      <c r="A135" s="26" t="s">
        <v>102</v>
      </c>
      <c r="E135" s="57">
        <v>0</v>
      </c>
      <c r="F135" s="43"/>
      <c r="G135" s="44"/>
    </row>
    <row r="136" spans="1:7" hidden="1" x14ac:dyDescent="0.35">
      <c r="A136" s="26" t="s">
        <v>103</v>
      </c>
      <c r="E136" s="61">
        <v>0</v>
      </c>
      <c r="F136" s="43"/>
      <c r="G136" s="44"/>
    </row>
    <row r="137" spans="1:7" hidden="1" x14ac:dyDescent="0.35">
      <c r="A137" s="26" t="s">
        <v>104</v>
      </c>
      <c r="E137" s="12">
        <v>0</v>
      </c>
      <c r="F137" s="43"/>
      <c r="G137" s="44"/>
    </row>
    <row r="138" spans="1:7" hidden="1" x14ac:dyDescent="0.35">
      <c r="A138" s="26"/>
      <c r="E138" s="22"/>
      <c r="F138" s="43"/>
      <c r="G138" s="44"/>
    </row>
    <row r="139" spans="1:7" hidden="1" x14ac:dyDescent="0.35">
      <c r="A139" s="26"/>
      <c r="E139" s="22"/>
      <c r="F139" s="43"/>
      <c r="G139" s="44"/>
    </row>
    <row r="140" spans="1:7" x14ac:dyDescent="0.35">
      <c r="F140" s="43"/>
      <c r="G140" s="44"/>
    </row>
    <row r="141" spans="1:7" x14ac:dyDescent="0.35">
      <c r="A141" s="2" t="s">
        <v>105</v>
      </c>
      <c r="F141" s="43"/>
      <c r="G141" s="44"/>
    </row>
    <row r="142" spans="1:7" x14ac:dyDescent="0.35">
      <c r="F142" s="43"/>
      <c r="G142" s="44"/>
    </row>
    <row r="143" spans="1:7" x14ac:dyDescent="0.35">
      <c r="A143" s="26" t="s">
        <v>106</v>
      </c>
      <c r="E143" s="12">
        <v>2604166.6712250002</v>
      </c>
      <c r="F143" s="43"/>
      <c r="G143" s="44"/>
    </row>
    <row r="144" spans="1:7" x14ac:dyDescent="0.35">
      <c r="A144" s="26" t="s">
        <v>107</v>
      </c>
      <c r="E144" s="12">
        <v>2604166.6712250002</v>
      </c>
      <c r="G144" s="44"/>
    </row>
    <row r="145" spans="1:256" x14ac:dyDescent="0.35">
      <c r="A145" s="26" t="s">
        <v>108</v>
      </c>
      <c r="E145" s="57">
        <v>2604166.6712250002</v>
      </c>
      <c r="F145" s="43"/>
      <c r="G145" s="44"/>
    </row>
    <row r="146" spans="1:256" x14ac:dyDescent="0.35">
      <c r="A146" s="62" t="s">
        <v>109</v>
      </c>
      <c r="B146" s="62"/>
      <c r="C146" s="62"/>
      <c r="D146" s="62"/>
      <c r="E146" s="57">
        <v>0</v>
      </c>
      <c r="G146" s="44"/>
      <c r="H146" s="62"/>
      <c r="I146" s="62"/>
      <c r="J146" s="62"/>
      <c r="K146" s="62"/>
      <c r="L146" s="62"/>
      <c r="M146" s="62"/>
      <c r="N146" s="62"/>
      <c r="O146" s="62"/>
      <c r="P146" s="62"/>
      <c r="Q146" s="62"/>
      <c r="R146" s="62"/>
      <c r="S146" s="62"/>
      <c r="T146" s="62"/>
      <c r="U146" s="62"/>
      <c r="V146" s="62"/>
      <c r="W146" s="62"/>
      <c r="X146" s="62"/>
      <c r="Y146" s="62"/>
      <c r="Z146" s="62"/>
      <c r="AA146" s="62"/>
      <c r="AB146" s="62"/>
      <c r="AC146" s="62"/>
      <c r="AD146" s="62"/>
      <c r="AE146" s="62"/>
      <c r="AF146" s="62"/>
      <c r="AG146" s="62"/>
      <c r="AH146" s="62"/>
      <c r="AI146" s="62"/>
      <c r="AJ146" s="62"/>
      <c r="AK146" s="62"/>
      <c r="AL146" s="62"/>
      <c r="AM146" s="62"/>
      <c r="AN146" s="62"/>
      <c r="AO146" s="62"/>
      <c r="AP146" s="62"/>
      <c r="AQ146" s="62"/>
      <c r="AR146" s="62"/>
      <c r="AS146" s="62"/>
      <c r="AT146" s="62"/>
      <c r="AU146" s="62"/>
      <c r="AV146" s="62"/>
      <c r="AW146" s="62"/>
      <c r="AX146" s="62"/>
      <c r="AY146" s="62"/>
      <c r="AZ146" s="62"/>
      <c r="BA146" s="62"/>
      <c r="BB146" s="62"/>
      <c r="BC146" s="62"/>
      <c r="BD146" s="62"/>
      <c r="BE146" s="62"/>
      <c r="BF146" s="62"/>
      <c r="BG146" s="62"/>
      <c r="BH146" s="62"/>
      <c r="BI146" s="62"/>
      <c r="BJ146" s="62"/>
      <c r="BK146" s="62"/>
      <c r="BL146" s="62"/>
      <c r="BM146" s="62"/>
      <c r="BN146" s="62"/>
      <c r="BO146" s="62"/>
      <c r="BP146" s="62"/>
      <c r="BQ146" s="62"/>
      <c r="BR146" s="62"/>
      <c r="BS146" s="62"/>
      <c r="BT146" s="62"/>
      <c r="BU146" s="62"/>
      <c r="BV146" s="62"/>
      <c r="BW146" s="62"/>
      <c r="BX146" s="62"/>
      <c r="BY146" s="62"/>
      <c r="BZ146" s="62"/>
      <c r="CA146" s="62"/>
      <c r="CB146" s="62"/>
      <c r="CC146" s="62"/>
      <c r="CD146" s="62"/>
      <c r="CE146" s="62"/>
      <c r="CF146" s="62"/>
      <c r="CG146" s="62"/>
      <c r="CH146" s="62"/>
      <c r="CI146" s="62"/>
      <c r="CJ146" s="62"/>
      <c r="CK146" s="62"/>
      <c r="CL146" s="62"/>
      <c r="CM146" s="62"/>
      <c r="CN146" s="62"/>
      <c r="CO146" s="62"/>
      <c r="CP146" s="62"/>
      <c r="CQ146" s="62"/>
      <c r="CR146" s="62"/>
      <c r="CS146" s="62"/>
      <c r="CT146" s="62"/>
      <c r="CU146" s="62"/>
      <c r="CV146" s="62"/>
      <c r="CW146" s="62"/>
      <c r="CX146" s="62"/>
      <c r="CY146" s="62"/>
      <c r="CZ146" s="62"/>
      <c r="DA146" s="62"/>
      <c r="DB146" s="62"/>
      <c r="DC146" s="62"/>
      <c r="DD146" s="62"/>
      <c r="DE146" s="62"/>
      <c r="DF146" s="62"/>
      <c r="DG146" s="62"/>
      <c r="DH146" s="62"/>
      <c r="DI146" s="62"/>
      <c r="DJ146" s="62"/>
      <c r="DK146" s="62"/>
      <c r="DL146" s="62"/>
      <c r="DM146" s="62"/>
      <c r="DN146" s="62"/>
      <c r="DO146" s="62"/>
      <c r="DP146" s="62"/>
      <c r="DQ146" s="62"/>
      <c r="DR146" s="62"/>
      <c r="DS146" s="62"/>
      <c r="DT146" s="62"/>
      <c r="DU146" s="62"/>
      <c r="DV146" s="62"/>
      <c r="DW146" s="62"/>
      <c r="DX146" s="62"/>
      <c r="DY146" s="62"/>
      <c r="DZ146" s="62"/>
      <c r="EA146" s="62"/>
      <c r="EB146" s="62"/>
      <c r="EC146" s="62"/>
      <c r="ED146" s="62"/>
      <c r="EE146" s="62"/>
      <c r="EF146" s="62"/>
      <c r="EG146" s="62"/>
      <c r="EH146" s="62"/>
      <c r="EI146" s="62"/>
      <c r="EJ146" s="62"/>
      <c r="EK146" s="62"/>
      <c r="EL146" s="62"/>
      <c r="EM146" s="62"/>
      <c r="EN146" s="62"/>
      <c r="EO146" s="62"/>
      <c r="EP146" s="62"/>
      <c r="EQ146" s="62"/>
      <c r="ER146" s="62"/>
      <c r="ES146" s="62"/>
      <c r="ET146" s="62"/>
      <c r="EU146" s="62"/>
      <c r="EV146" s="62"/>
      <c r="EW146" s="62"/>
      <c r="EX146" s="62"/>
      <c r="EY146" s="62"/>
      <c r="EZ146" s="62"/>
      <c r="FA146" s="62"/>
      <c r="FB146" s="62"/>
      <c r="FC146" s="62"/>
      <c r="FD146" s="62"/>
      <c r="FE146" s="62"/>
      <c r="FF146" s="62"/>
      <c r="FG146" s="62"/>
      <c r="FH146" s="62"/>
      <c r="FI146" s="62"/>
      <c r="FJ146" s="62"/>
      <c r="FK146" s="62"/>
      <c r="FL146" s="62"/>
      <c r="FM146" s="62"/>
      <c r="FN146" s="62"/>
      <c r="FO146" s="62"/>
      <c r="FP146" s="62"/>
      <c r="FQ146" s="62"/>
      <c r="FR146" s="62"/>
      <c r="FS146" s="62"/>
      <c r="FT146" s="62"/>
      <c r="FU146" s="62"/>
      <c r="FV146" s="62"/>
      <c r="FW146" s="62"/>
      <c r="FX146" s="62"/>
      <c r="FY146" s="62"/>
      <c r="FZ146" s="62"/>
      <c r="GA146" s="62"/>
      <c r="GB146" s="62"/>
      <c r="GC146" s="62"/>
      <c r="GD146" s="62"/>
      <c r="GE146" s="62"/>
      <c r="GF146" s="62"/>
      <c r="GG146" s="62"/>
      <c r="GH146" s="62"/>
      <c r="GI146" s="62"/>
      <c r="GJ146" s="62"/>
      <c r="GK146" s="62"/>
      <c r="GL146" s="62"/>
      <c r="GM146" s="62"/>
      <c r="GN146" s="62"/>
      <c r="GO146" s="62"/>
      <c r="GP146" s="62"/>
      <c r="GQ146" s="62"/>
      <c r="GR146" s="62"/>
      <c r="GS146" s="62"/>
      <c r="GT146" s="62"/>
      <c r="GU146" s="62"/>
      <c r="GV146" s="62"/>
      <c r="GW146" s="62"/>
      <c r="GX146" s="62"/>
      <c r="GY146" s="62"/>
      <c r="GZ146" s="62"/>
      <c r="HA146" s="62"/>
      <c r="HB146" s="62"/>
      <c r="HC146" s="62"/>
      <c r="HD146" s="62"/>
      <c r="HE146" s="62"/>
      <c r="HF146" s="62"/>
      <c r="HG146" s="62"/>
      <c r="HH146" s="62"/>
      <c r="HI146" s="62"/>
      <c r="HJ146" s="62"/>
      <c r="HK146" s="62"/>
      <c r="HL146" s="62"/>
      <c r="HM146" s="62"/>
      <c r="HN146" s="62"/>
      <c r="HO146" s="62"/>
      <c r="HP146" s="62"/>
      <c r="HQ146" s="62"/>
      <c r="HR146" s="62"/>
      <c r="HS146" s="62"/>
      <c r="HT146" s="62"/>
      <c r="HU146" s="62"/>
      <c r="HV146" s="62"/>
      <c r="HW146" s="62"/>
      <c r="HX146" s="62"/>
      <c r="HY146" s="62"/>
      <c r="HZ146" s="62"/>
      <c r="IA146" s="62"/>
      <c r="IB146" s="62"/>
      <c r="IC146" s="62"/>
      <c r="ID146" s="62"/>
      <c r="IE146" s="62"/>
      <c r="IF146" s="62"/>
      <c r="IG146" s="62"/>
      <c r="IH146" s="62"/>
      <c r="II146" s="62"/>
      <c r="IJ146" s="62"/>
      <c r="IK146" s="62"/>
      <c r="IL146" s="62"/>
      <c r="IM146" s="62"/>
      <c r="IN146" s="62"/>
      <c r="IO146" s="62"/>
      <c r="IP146" s="62"/>
      <c r="IQ146" s="62"/>
      <c r="IR146" s="62"/>
      <c r="IS146" s="62"/>
      <c r="IT146" s="62"/>
      <c r="IU146" s="62"/>
      <c r="IV146" s="62"/>
    </row>
    <row r="147" spans="1:256" x14ac:dyDescent="0.35">
      <c r="A147" s="26" t="s">
        <v>110</v>
      </c>
      <c r="E147" s="12">
        <v>2604166.6712250002</v>
      </c>
      <c r="F147" s="43"/>
      <c r="G147" s="44"/>
    </row>
    <row r="148" spans="1:256" x14ac:dyDescent="0.35">
      <c r="F148" s="43"/>
      <c r="G148" s="44"/>
    </row>
    <row r="149" spans="1:256" x14ac:dyDescent="0.35">
      <c r="A149" s="26" t="s">
        <v>111</v>
      </c>
      <c r="D149" s="63"/>
      <c r="E149" s="22">
        <f>E144</f>
        <v>2604166.6712250002</v>
      </c>
      <c r="F149" s="43"/>
      <c r="G149" s="44"/>
    </row>
    <row r="150" spans="1:256" x14ac:dyDescent="0.35">
      <c r="F150" s="43"/>
      <c r="G150" s="44"/>
    </row>
    <row r="151" spans="1:256" x14ac:dyDescent="0.35">
      <c r="A151" s="2" t="s">
        <v>112</v>
      </c>
      <c r="F151" s="43"/>
      <c r="G151" s="44"/>
    </row>
    <row r="152" spans="1:256" x14ac:dyDescent="0.35">
      <c r="F152" s="43"/>
      <c r="G152" s="44"/>
    </row>
    <row r="153" spans="1:256" x14ac:dyDescent="0.35">
      <c r="A153" s="26" t="s">
        <v>113</v>
      </c>
      <c r="E153" s="64">
        <v>1.35740172E-2</v>
      </c>
      <c r="F153" s="43"/>
      <c r="G153" s="44"/>
    </row>
    <row r="154" spans="1:256" x14ac:dyDescent="0.35">
      <c r="A154" s="26" t="s">
        <v>114</v>
      </c>
      <c r="E154" s="60">
        <v>40.132249000000002</v>
      </c>
      <c r="F154" s="43"/>
      <c r="G154" s="44"/>
    </row>
    <row r="155" spans="1:256" x14ac:dyDescent="0.35">
      <c r="F155" s="43"/>
      <c r="G155" s="44"/>
    </row>
    <row r="156" spans="1:256" x14ac:dyDescent="0.35">
      <c r="D156" s="53" t="s">
        <v>42</v>
      </c>
      <c r="E156" s="53" t="s">
        <v>41</v>
      </c>
      <c r="F156" s="43"/>
      <c r="G156" s="44"/>
    </row>
    <row r="157" spans="1:256" x14ac:dyDescent="0.35">
      <c r="A157" s="26" t="s">
        <v>115</v>
      </c>
      <c r="D157" s="12">
        <v>271239.83</v>
      </c>
      <c r="E157" s="2">
        <v>15</v>
      </c>
      <c r="F157" s="65"/>
      <c r="G157" s="44"/>
    </row>
    <row r="158" spans="1:256" x14ac:dyDescent="0.35">
      <c r="A158" s="26" t="s">
        <v>116</v>
      </c>
      <c r="D158" s="61">
        <v>28499.64</v>
      </c>
      <c r="F158" s="43"/>
      <c r="G158" s="44"/>
    </row>
    <row r="159" spans="1:256" x14ac:dyDescent="0.35">
      <c r="A159" s="2" t="s">
        <v>117</v>
      </c>
      <c r="D159" s="22">
        <f>+D157-D158</f>
        <v>242740.19</v>
      </c>
    </row>
    <row r="160" spans="1:256" x14ac:dyDescent="0.35">
      <c r="A160" s="26" t="s">
        <v>118</v>
      </c>
      <c r="D160" s="12">
        <v>653513707.94000006</v>
      </c>
      <c r="F160" s="65"/>
      <c r="G160" s="44"/>
    </row>
    <row r="161" spans="1:7" x14ac:dyDescent="0.35">
      <c r="F161" s="65"/>
      <c r="G161" s="44"/>
    </row>
    <row r="162" spans="1:7" x14ac:dyDescent="0.35">
      <c r="A162" s="26" t="s">
        <v>119</v>
      </c>
      <c r="D162" s="66">
        <v>1.8113770000000001E-3</v>
      </c>
      <c r="F162" s="65"/>
      <c r="G162" s="44"/>
    </row>
    <row r="163" spans="1:7" x14ac:dyDescent="0.35">
      <c r="A163" s="26" t="s">
        <v>120</v>
      </c>
      <c r="D163" s="66">
        <v>-1.9090667999999999E-3</v>
      </c>
      <c r="F163" s="65"/>
      <c r="G163" s="44"/>
    </row>
    <row r="164" spans="1:7" x14ac:dyDescent="0.35">
      <c r="A164" s="26" t="s">
        <v>121</v>
      </c>
      <c r="D164" s="66">
        <v>-1.1294954E-3</v>
      </c>
      <c r="F164" s="65"/>
      <c r="G164" s="44"/>
    </row>
    <row r="165" spans="1:7" x14ac:dyDescent="0.35">
      <c r="A165" s="26" t="s">
        <v>122</v>
      </c>
      <c r="D165" s="66">
        <f>IF(D160&lt;=0,0,12*(D157-D158)/D160)</f>
        <v>4.4572627086614004E-3</v>
      </c>
      <c r="F165" s="43"/>
      <c r="G165" s="44"/>
    </row>
    <row r="166" spans="1:7" x14ac:dyDescent="0.35">
      <c r="A166" s="26" t="s">
        <v>123</v>
      </c>
      <c r="D166" s="64">
        <f>AVERAGE(D162:D165)</f>
        <v>8.075193771653502E-4</v>
      </c>
      <c r="F166" s="43"/>
      <c r="G166" s="44"/>
    </row>
    <row r="167" spans="1:7" x14ac:dyDescent="0.35">
      <c r="A167" s="26"/>
      <c r="F167" s="43"/>
      <c r="G167" s="44"/>
    </row>
    <row r="168" spans="1:7" x14ac:dyDescent="0.35">
      <c r="A168" s="26" t="s">
        <v>124</v>
      </c>
      <c r="D168" s="22">
        <v>1125674.4200000002</v>
      </c>
      <c r="F168" s="43"/>
      <c r="G168" s="44"/>
    </row>
    <row r="169" spans="1:7" x14ac:dyDescent="0.35">
      <c r="A169" s="26"/>
      <c r="F169" s="43"/>
      <c r="G169" s="44"/>
    </row>
    <row r="170" spans="1:7" ht="35" x14ac:dyDescent="0.35">
      <c r="A170" s="26" t="s">
        <v>125</v>
      </c>
      <c r="D170" s="53" t="s">
        <v>42</v>
      </c>
      <c r="E170" s="53" t="s">
        <v>41</v>
      </c>
      <c r="F170" s="67" t="s">
        <v>126</v>
      </c>
      <c r="G170" s="44"/>
    </row>
    <row r="171" spans="1:7" x14ac:dyDescent="0.35">
      <c r="A171" s="41" t="s">
        <v>127</v>
      </c>
      <c r="D171" s="57">
        <v>1550214.73</v>
      </c>
      <c r="E171" s="68">
        <v>75</v>
      </c>
      <c r="F171" s="66">
        <v>2.4743442848030981E-3</v>
      </c>
      <c r="G171" s="44"/>
    </row>
    <row r="172" spans="1:7" x14ac:dyDescent="0.35">
      <c r="A172" s="41" t="s">
        <v>128</v>
      </c>
      <c r="D172" s="57">
        <v>200217.92</v>
      </c>
      <c r="E172" s="68">
        <v>11</v>
      </c>
      <c r="F172" s="66">
        <v>3.1957383482426584E-4</v>
      </c>
      <c r="G172" s="44"/>
    </row>
    <row r="173" spans="1:7" x14ac:dyDescent="0.35">
      <c r="A173" s="41" t="s">
        <v>129</v>
      </c>
      <c r="D173" s="19">
        <v>52541.24</v>
      </c>
      <c r="E173" s="69">
        <v>7</v>
      </c>
      <c r="F173" s="66">
        <v>8.3862651021557455E-5</v>
      </c>
      <c r="G173" s="44"/>
    </row>
    <row r="174" spans="1:7" x14ac:dyDescent="0.35">
      <c r="A174" s="41" t="s">
        <v>130</v>
      </c>
      <c r="D174" s="70">
        <v>0</v>
      </c>
      <c r="E174" s="71">
        <v>0</v>
      </c>
      <c r="F174" s="72">
        <v>0</v>
      </c>
      <c r="G174" s="44"/>
    </row>
    <row r="175" spans="1:7" x14ac:dyDescent="0.35">
      <c r="A175" s="26" t="s">
        <v>131</v>
      </c>
      <c r="D175" s="73">
        <f>SUM(D171:D174)</f>
        <v>1802973.89</v>
      </c>
      <c r="E175" s="68">
        <f>SUM(E171:E174)</f>
        <v>93</v>
      </c>
      <c r="F175" s="74">
        <f>SUM(F171:F174)</f>
        <v>2.8777807706489213E-3</v>
      </c>
      <c r="G175" s="44"/>
    </row>
    <row r="176" spans="1:7" x14ac:dyDescent="0.35">
      <c r="A176" s="26"/>
      <c r="D176" s="57"/>
      <c r="E176" s="68"/>
      <c r="F176" s="43"/>
      <c r="G176" s="44"/>
    </row>
    <row r="177" spans="1:7" x14ac:dyDescent="0.35">
      <c r="A177" s="26" t="s">
        <v>132</v>
      </c>
      <c r="D177" s="66"/>
      <c r="E177" s="66"/>
      <c r="F177" s="65"/>
      <c r="G177" s="44"/>
    </row>
    <row r="178" spans="1:7" x14ac:dyDescent="0.35">
      <c r="A178" s="26" t="s">
        <v>133</v>
      </c>
      <c r="D178" s="66">
        <v>3.313662E-4</v>
      </c>
      <c r="E178" s="66">
        <v>2.7414330000000002E-4</v>
      </c>
      <c r="F178" s="65"/>
      <c r="G178" s="44"/>
    </row>
    <row r="179" spans="1:7" x14ac:dyDescent="0.35">
      <c r="A179" s="26" t="s">
        <v>134</v>
      </c>
      <c r="D179" s="66">
        <v>5.5384830000000001E-4</v>
      </c>
      <c r="E179" s="66">
        <v>4.5487860000000002E-4</v>
      </c>
      <c r="F179" s="65"/>
      <c r="G179" s="44"/>
    </row>
    <row r="180" spans="1:7" x14ac:dyDescent="0.35">
      <c r="A180" s="26" t="s">
        <v>135</v>
      </c>
      <c r="D180" s="66">
        <v>5.5676070000000002E-4</v>
      </c>
      <c r="E180" s="66">
        <v>6.9278730000000004E-4</v>
      </c>
      <c r="F180" s="65"/>
      <c r="G180" s="44"/>
    </row>
    <row r="181" spans="1:7" x14ac:dyDescent="0.35">
      <c r="A181" s="26" t="s">
        <v>136</v>
      </c>
      <c r="D181" s="66">
        <v>4.0343648584582333E-4</v>
      </c>
      <c r="E181" s="66">
        <f>IF(D53&lt;=0,0,SUM('Jun23'!E172:E174)/D53)</f>
        <v>4.7008435402575018E-4</v>
      </c>
      <c r="F181" s="43"/>
      <c r="G181" s="44"/>
    </row>
    <row r="182" spans="1:7" x14ac:dyDescent="0.35">
      <c r="A182" s="26" t="s">
        <v>137</v>
      </c>
      <c r="D182" s="66">
        <f>AVERAGE(D178:D181)</f>
        <v>4.613529214614558E-4</v>
      </c>
      <c r="E182" s="66">
        <f>AVERAGE(E178:E181)</f>
        <v>4.7297338850643754E-4</v>
      </c>
      <c r="F182" s="43"/>
      <c r="G182" s="44"/>
    </row>
    <row r="183" spans="1:7" x14ac:dyDescent="0.35">
      <c r="F183" s="43"/>
      <c r="G183" s="44"/>
    </row>
    <row r="184" spans="1:7" x14ac:dyDescent="0.35">
      <c r="A184" s="2" t="s">
        <v>138</v>
      </c>
      <c r="D184" s="75">
        <v>252759.16</v>
      </c>
      <c r="F184" s="43"/>
      <c r="G184" s="44"/>
    </row>
    <row r="185" spans="1:7" x14ac:dyDescent="0.35">
      <c r="A185" s="2" t="s">
        <v>139</v>
      </c>
      <c r="D185" s="63">
        <v>4.0343648584582333E-4</v>
      </c>
      <c r="F185" s="43"/>
      <c r="G185" s="44"/>
    </row>
    <row r="186" spans="1:7" x14ac:dyDescent="0.35">
      <c r="A186" s="2" t="s">
        <v>140</v>
      </c>
      <c r="D186" s="66">
        <v>4.9000000000000002E-2</v>
      </c>
      <c r="F186" s="43"/>
      <c r="G186" s="44"/>
    </row>
    <row r="187" spans="1:7" x14ac:dyDescent="0.35">
      <c r="A187" s="2" t="s">
        <v>141</v>
      </c>
      <c r="D187" s="76" t="str">
        <f>+IF(D185&lt;=D186,"No","Yes")</f>
        <v>No</v>
      </c>
      <c r="F187" s="43"/>
      <c r="G187" s="44"/>
    </row>
    <row r="188" spans="1:7" x14ac:dyDescent="0.35">
      <c r="F188" s="43"/>
      <c r="G188" s="44"/>
    </row>
    <row r="189" spans="1:7" x14ac:dyDescent="0.35">
      <c r="A189" s="2" t="s">
        <v>142</v>
      </c>
      <c r="D189" s="77">
        <v>1772992.38</v>
      </c>
      <c r="F189" s="43"/>
      <c r="G189" s="44"/>
    </row>
    <row r="190" spans="1:7" x14ac:dyDescent="0.35">
      <c r="A190" s="2" t="s">
        <v>143</v>
      </c>
      <c r="B190" s="78"/>
      <c r="C190" s="78"/>
      <c r="D190" s="79">
        <v>77</v>
      </c>
      <c r="F190" s="43"/>
      <c r="G190" s="44"/>
    </row>
    <row r="191" spans="1:7" x14ac:dyDescent="0.35">
      <c r="F191" s="43"/>
      <c r="G191" s="44"/>
    </row>
    <row r="192" spans="1:7" x14ac:dyDescent="0.35">
      <c r="A192" s="2" t="s">
        <v>144</v>
      </c>
      <c r="F192" s="43"/>
      <c r="G192" s="44"/>
    </row>
    <row r="193" spans="1:7" x14ac:dyDescent="0.35">
      <c r="F193" s="43"/>
      <c r="G193" s="44"/>
    </row>
    <row r="194" spans="1:7" x14ac:dyDescent="0.35">
      <c r="A194" s="26"/>
      <c r="E194" s="80"/>
      <c r="F194" s="43"/>
      <c r="G194" s="44"/>
    </row>
    <row r="195" spans="1:7" x14ac:dyDescent="0.35">
      <c r="A195" s="26" t="s">
        <v>145</v>
      </c>
      <c r="E195" s="10"/>
      <c r="F195" s="43"/>
      <c r="G195" s="44"/>
    </row>
    <row r="196" spans="1:7" x14ac:dyDescent="0.35">
      <c r="A196" s="26" t="s">
        <v>146</v>
      </c>
      <c r="E196" s="10"/>
      <c r="F196" s="43"/>
      <c r="G196" s="44"/>
    </row>
    <row r="197" spans="1:7" x14ac:dyDescent="0.35">
      <c r="A197" s="26" t="s">
        <v>147</v>
      </c>
      <c r="E197" s="80"/>
      <c r="F197" s="43"/>
      <c r="G197" s="44"/>
    </row>
    <row r="198" spans="1:7" x14ac:dyDescent="0.35">
      <c r="A198" s="26" t="s">
        <v>148</v>
      </c>
      <c r="E198" s="80" t="s">
        <v>156</v>
      </c>
      <c r="F198" s="43"/>
      <c r="G198" s="44"/>
    </row>
    <row r="199" spans="1:7" x14ac:dyDescent="0.35">
      <c r="A199" s="26"/>
      <c r="E199" s="10"/>
      <c r="F199" s="43"/>
      <c r="G199" s="44"/>
    </row>
    <row r="200" spans="1:7" x14ac:dyDescent="0.35">
      <c r="A200" s="26" t="s">
        <v>149</v>
      </c>
      <c r="E200" s="10"/>
      <c r="F200" s="43"/>
      <c r="G200" s="44"/>
    </row>
    <row r="201" spans="1:7" x14ac:dyDescent="0.35">
      <c r="A201" s="26" t="s">
        <v>150</v>
      </c>
      <c r="E201" s="80" t="s">
        <v>156</v>
      </c>
      <c r="F201" s="43"/>
      <c r="G201" s="44"/>
    </row>
    <row r="202" spans="1:7" x14ac:dyDescent="0.35">
      <c r="A202" s="26"/>
      <c r="E202" s="10"/>
      <c r="F202" s="43"/>
      <c r="G202" s="44"/>
    </row>
    <row r="203" spans="1:7" x14ac:dyDescent="0.35">
      <c r="A203" s="26" t="s">
        <v>151</v>
      </c>
      <c r="E203" s="10"/>
      <c r="F203" s="43"/>
      <c r="G203" s="44"/>
    </row>
    <row r="204" spans="1:7" x14ac:dyDescent="0.35">
      <c r="A204" s="26" t="s">
        <v>152</v>
      </c>
      <c r="E204" s="80" t="s">
        <v>156</v>
      </c>
      <c r="F204" s="43"/>
      <c r="G204" s="44"/>
    </row>
    <row r="205" spans="1:7" x14ac:dyDescent="0.35">
      <c r="A205" s="26"/>
      <c r="E205" s="80"/>
      <c r="F205" s="43"/>
      <c r="G205" s="44"/>
    </row>
    <row r="206" spans="1:7" x14ac:dyDescent="0.35">
      <c r="A206" s="26" t="s">
        <v>153</v>
      </c>
      <c r="E206" s="10"/>
      <c r="G206" s="44"/>
    </row>
    <row r="207" spans="1:7" x14ac:dyDescent="0.35">
      <c r="A207" s="26" t="s">
        <v>154</v>
      </c>
      <c r="E207" s="80" t="s">
        <v>156</v>
      </c>
      <c r="G207" s="44"/>
    </row>
    <row r="212" spans="1:5" x14ac:dyDescent="0.35">
      <c r="B212" s="81"/>
      <c r="C212" s="81"/>
      <c r="D212" s="81"/>
      <c r="E212" s="81"/>
    </row>
    <row r="213" spans="1:5" x14ac:dyDescent="0.35">
      <c r="B213" s="81"/>
      <c r="C213" s="81"/>
      <c r="D213" s="81"/>
      <c r="E213" s="81"/>
    </row>
    <row r="214" spans="1:5" x14ac:dyDescent="0.35">
      <c r="B214" s="81"/>
      <c r="C214" s="81"/>
      <c r="D214" s="81"/>
      <c r="E214" s="81"/>
    </row>
    <row r="215" spans="1:5" x14ac:dyDescent="0.35">
      <c r="B215" s="81"/>
      <c r="C215" s="81"/>
      <c r="D215" s="81"/>
      <c r="E215" s="81"/>
    </row>
    <row r="216" spans="1:5" x14ac:dyDescent="0.35">
      <c r="A216" s="81"/>
      <c r="B216" s="81"/>
      <c r="C216" s="81"/>
      <c r="D216" s="81"/>
      <c r="E216" s="81"/>
    </row>
    <row r="217" spans="1:5" x14ac:dyDescent="0.35">
      <c r="A217" s="81"/>
      <c r="B217" s="81"/>
      <c r="C217" s="81"/>
      <c r="D217" s="81"/>
      <c r="E217" s="81"/>
    </row>
    <row r="218" spans="1:5" x14ac:dyDescent="0.35">
      <c r="A218" s="81"/>
      <c r="B218" s="81"/>
      <c r="C218" s="81"/>
      <c r="D218" s="81"/>
      <c r="E218" s="81"/>
    </row>
    <row r="219" spans="1:5" x14ac:dyDescent="0.35">
      <c r="A219" s="81"/>
      <c r="B219" s="81"/>
      <c r="C219" s="81"/>
      <c r="D219" s="81"/>
      <c r="E219" s="81"/>
    </row>
    <row r="220" spans="1:5" x14ac:dyDescent="0.35">
      <c r="A220" s="81"/>
      <c r="B220" s="81"/>
      <c r="C220" s="81"/>
      <c r="D220" s="81"/>
      <c r="E220" s="81"/>
    </row>
    <row r="222" spans="1:5" x14ac:dyDescent="0.35">
      <c r="A222" s="81"/>
      <c r="B222" s="81"/>
      <c r="C222" s="81"/>
      <c r="D222" s="81"/>
      <c r="E222" s="81"/>
    </row>
    <row r="223" spans="1:5" x14ac:dyDescent="0.35">
      <c r="A223" s="81"/>
      <c r="B223" s="81"/>
      <c r="C223" s="81"/>
      <c r="D223" s="81"/>
      <c r="E223" s="81"/>
    </row>
    <row r="224" spans="1:5" x14ac:dyDescent="0.35">
      <c r="A224" s="81"/>
      <c r="B224" s="81"/>
      <c r="C224" s="81"/>
      <c r="D224" s="81"/>
      <c r="E224" s="81"/>
    </row>
    <row r="225" spans="1:5" x14ac:dyDescent="0.35">
      <c r="A225" s="81"/>
      <c r="B225" s="81"/>
      <c r="C225" s="81"/>
      <c r="D225" s="81"/>
      <c r="E225" s="81"/>
    </row>
    <row r="226" spans="1:5" x14ac:dyDescent="0.35">
      <c r="A226" s="81"/>
      <c r="B226" s="81"/>
      <c r="C226" s="81"/>
      <c r="D226" s="81"/>
      <c r="E226" s="81"/>
    </row>
    <row r="227" spans="1:5" x14ac:dyDescent="0.35">
      <c r="A227" s="81"/>
      <c r="B227" s="81"/>
      <c r="C227" s="81"/>
      <c r="D227" s="81"/>
      <c r="E227" s="81"/>
    </row>
    <row r="228" spans="1:5" x14ac:dyDescent="0.35">
      <c r="A228" s="81"/>
      <c r="B228" s="81"/>
      <c r="C228" s="81"/>
      <c r="D228" s="81"/>
      <c r="E228" s="81"/>
    </row>
  </sheetData>
  <pageMargins left="0.7" right="0.7" top="0.75" bottom="0.75" header="0.3" footer="0.3"/>
  <pageSetup scale="50" fitToHeight="0" orientation="portrait" r:id="rId1"/>
  <headerFooter>
    <oddHeader xml:space="preserve">&amp;CNissan Auto Receivables 22-A
</oddHeader>
    <oddFooter>Page &amp;P of &amp;N</oddFooter>
  </headerFooter>
  <rowBreaks count="3" manualBreakCount="3">
    <brk id="54" max="16383" man="1"/>
    <brk id="108" max="16383" man="1"/>
    <brk id="169" max="16383" man="1"/>
  </rowBreak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117FF2-7935-48A8-95B9-3CF2757A8667}">
  <sheetPr codeName="Sheet9">
    <pageSetUpPr fitToPage="1"/>
  </sheetPr>
  <dimension ref="A1:IV228"/>
  <sheetViews>
    <sheetView showRuler="0" topLeftCell="A113" zoomScale="80" zoomScaleNormal="80" zoomScaleSheetLayoutView="90" workbookViewId="0">
      <selection activeCell="E165" sqref="E165"/>
    </sheetView>
  </sheetViews>
  <sheetFormatPr defaultColWidth="9.1796875" defaultRowHeight="17.5" x14ac:dyDescent="0.35"/>
  <cols>
    <col min="1" max="1" width="43.453125" style="2" customWidth="1"/>
    <col min="2" max="2" width="23.81640625" style="2" customWidth="1"/>
    <col min="3" max="3" width="26.81640625" style="2" customWidth="1"/>
    <col min="4" max="4" width="24.7265625" style="2" customWidth="1"/>
    <col min="5" max="5" width="39.26953125" style="2" bestFit="1" customWidth="1"/>
    <col min="6" max="6" width="23.81640625" style="3" customWidth="1"/>
    <col min="7" max="7" width="34.54296875" style="4" customWidth="1"/>
    <col min="8" max="9" width="34.54296875" style="2" customWidth="1"/>
    <col min="10" max="10" width="9.1796875" style="2"/>
    <col min="11" max="11" width="9.54296875" style="2" bestFit="1" customWidth="1"/>
    <col min="12" max="16384" width="9.1796875" style="2"/>
  </cols>
  <sheetData>
    <row r="1" spans="1:13" ht="18" x14ac:dyDescent="0.35">
      <c r="A1" s="1" t="s">
        <v>0</v>
      </c>
    </row>
    <row r="2" spans="1:13" ht="15.75" customHeight="1" x14ac:dyDescent="0.45">
      <c r="C2" s="5"/>
    </row>
    <row r="3" spans="1:13" ht="15.75" customHeight="1" x14ac:dyDescent="0.45">
      <c r="A3" s="2" t="s">
        <v>1</v>
      </c>
      <c r="B3" s="6">
        <v>45077</v>
      </c>
      <c r="C3" s="7" t="s">
        <v>2</v>
      </c>
      <c r="D3" s="2">
        <v>30</v>
      </c>
      <c r="E3" s="2" t="s">
        <v>3</v>
      </c>
      <c r="F3" s="8">
        <v>45047</v>
      </c>
      <c r="G3" s="2"/>
    </row>
    <row r="4" spans="1:13" ht="15.75" customHeight="1" x14ac:dyDescent="0.45">
      <c r="A4" s="2" t="s">
        <v>4</v>
      </c>
      <c r="B4" s="6">
        <v>45092</v>
      </c>
      <c r="C4" s="7" t="s">
        <v>5</v>
      </c>
      <c r="D4" s="9">
        <v>31</v>
      </c>
      <c r="E4" s="2" t="s">
        <v>6</v>
      </c>
      <c r="F4" s="8">
        <v>45077</v>
      </c>
      <c r="G4" s="2"/>
    </row>
    <row r="5" spans="1:13" ht="17.25" customHeight="1" x14ac:dyDescent="0.45">
      <c r="C5" s="5"/>
      <c r="E5" s="2" t="s">
        <v>7</v>
      </c>
      <c r="F5" s="8">
        <v>45061</v>
      </c>
      <c r="G5" s="2"/>
    </row>
    <row r="6" spans="1:13" ht="15.75" customHeight="1" x14ac:dyDescent="0.45">
      <c r="C6" s="5"/>
      <c r="E6" s="2" t="s">
        <v>8</v>
      </c>
      <c r="F6" s="8">
        <v>45092</v>
      </c>
      <c r="G6" s="2"/>
    </row>
    <row r="7" spans="1:13" x14ac:dyDescent="0.35">
      <c r="A7" s="10"/>
      <c r="B7" s="11"/>
      <c r="C7" s="12"/>
      <c r="D7" s="10"/>
      <c r="E7" s="10"/>
      <c r="F7" s="13"/>
    </row>
    <row r="8" spans="1:13" x14ac:dyDescent="0.35">
      <c r="A8" s="10"/>
      <c r="B8" s="10"/>
      <c r="C8" s="12"/>
      <c r="D8" s="10"/>
      <c r="E8" s="10"/>
      <c r="F8" s="13"/>
    </row>
    <row r="9" spans="1:13" x14ac:dyDescent="0.35">
      <c r="B9" s="14" t="s">
        <v>9</v>
      </c>
      <c r="C9" s="14" t="s">
        <v>10</v>
      </c>
      <c r="D9" s="14" t="s">
        <v>11</v>
      </c>
      <c r="E9" s="14" t="s">
        <v>12</v>
      </c>
      <c r="F9" s="15" t="s">
        <v>13</v>
      </c>
    </row>
    <row r="10" spans="1:13" x14ac:dyDescent="0.35">
      <c r="A10" s="2" t="s">
        <v>14</v>
      </c>
      <c r="B10" s="16"/>
      <c r="C10" s="17">
        <v>1142065005.3199999</v>
      </c>
      <c r="D10" s="18">
        <v>680498152.42999995</v>
      </c>
      <c r="E10" s="19">
        <v>653513707.94000006</v>
      </c>
      <c r="F10" s="20">
        <f>IF(C12&lt;=0,0,E10/C12)</f>
        <v>0.62737315895186363</v>
      </c>
      <c r="G10" s="21"/>
      <c r="H10" s="22"/>
      <c r="I10" s="22"/>
      <c r="J10" s="22"/>
      <c r="K10" s="22"/>
      <c r="L10" s="22"/>
      <c r="M10" s="22"/>
    </row>
    <row r="11" spans="1:13" x14ac:dyDescent="0.35">
      <c r="A11" s="2" t="s">
        <v>15</v>
      </c>
      <c r="B11" s="16"/>
      <c r="C11" s="23">
        <v>100398337.54000001</v>
      </c>
      <c r="D11" s="18">
        <v>46595226.969999999</v>
      </c>
      <c r="E11" s="19">
        <v>43804504.909999996</v>
      </c>
      <c r="F11" s="20"/>
      <c r="G11" s="21"/>
      <c r="H11" s="22"/>
      <c r="I11" s="22"/>
      <c r="J11" s="22"/>
      <c r="K11" s="22"/>
      <c r="L11" s="22"/>
      <c r="M11" s="22"/>
    </row>
    <row r="12" spans="1:13" x14ac:dyDescent="0.35">
      <c r="A12" s="2" t="s">
        <v>16</v>
      </c>
      <c r="B12" s="16"/>
      <c r="C12" s="24">
        <f>C10-C11</f>
        <v>1041666667.78</v>
      </c>
      <c r="D12" s="18">
        <v>633902925.45999992</v>
      </c>
      <c r="E12" s="19">
        <v>609709203.03000009</v>
      </c>
      <c r="F12" s="20"/>
      <c r="G12" s="21"/>
      <c r="H12" s="22"/>
      <c r="I12" s="22"/>
      <c r="J12" s="22"/>
      <c r="K12" s="22"/>
      <c r="L12" s="22"/>
      <c r="M12" s="22"/>
    </row>
    <row r="13" spans="1:13" x14ac:dyDescent="0.35">
      <c r="A13" s="2" t="s">
        <v>17</v>
      </c>
      <c r="B13" s="10"/>
      <c r="C13" s="24">
        <f>SUM(C14:C19)</f>
        <v>1041666667.78</v>
      </c>
      <c r="D13" s="18">
        <f>SUM(D14:D19)</f>
        <v>633902925.45999992</v>
      </c>
      <c r="E13" s="19">
        <f>SUM(E14:E19)</f>
        <v>609709203.03000009</v>
      </c>
      <c r="F13" s="20">
        <f>IF(C13&lt;=0,0,E13/C13)</f>
        <v>0.58532083428320925</v>
      </c>
      <c r="G13" s="21"/>
      <c r="H13" s="25"/>
      <c r="I13" s="22"/>
      <c r="J13" s="22"/>
      <c r="K13" s="22"/>
      <c r="L13" s="22"/>
      <c r="M13" s="22"/>
    </row>
    <row r="14" spans="1:13" x14ac:dyDescent="0.35">
      <c r="A14" s="26" t="s">
        <v>18</v>
      </c>
      <c r="B14" s="27">
        <v>4.9597E-3</v>
      </c>
      <c r="C14" s="23">
        <v>180000000</v>
      </c>
      <c r="D14" s="18">
        <v>0</v>
      </c>
      <c r="E14" s="19">
        <v>0</v>
      </c>
      <c r="F14" s="20">
        <f t="shared" ref="F14:F19" si="0">IF(C14&lt;=0,0,E14/C14)</f>
        <v>0</v>
      </c>
      <c r="G14" s="21"/>
      <c r="H14" s="25"/>
      <c r="I14" s="22"/>
      <c r="J14" s="22"/>
      <c r="K14" s="22"/>
      <c r="L14" s="22"/>
      <c r="M14" s="22"/>
    </row>
    <row r="15" spans="1:13" x14ac:dyDescent="0.35">
      <c r="A15" s="26" t="s">
        <v>19</v>
      </c>
      <c r="B15" s="27">
        <v>1.32E-2</v>
      </c>
      <c r="C15" s="23">
        <v>365000000</v>
      </c>
      <c r="D15" s="18">
        <v>137236257.67999998</v>
      </c>
      <c r="E15" s="19">
        <v>113042535.25000015</v>
      </c>
      <c r="F15" s="20">
        <f t="shared" si="0"/>
        <v>0.30970557602739768</v>
      </c>
      <c r="G15" s="21"/>
      <c r="I15" s="22"/>
      <c r="J15" s="22"/>
      <c r="K15" s="22"/>
      <c r="L15" s="22"/>
      <c r="M15" s="22"/>
    </row>
    <row r="16" spans="1:13" x14ac:dyDescent="0.35">
      <c r="A16" s="26" t="s">
        <v>20</v>
      </c>
      <c r="B16" s="27">
        <v>0</v>
      </c>
      <c r="C16" s="23">
        <v>0</v>
      </c>
      <c r="D16" s="18">
        <v>0</v>
      </c>
      <c r="E16" s="19">
        <v>0</v>
      </c>
      <c r="F16" s="20">
        <f>IF(C16&lt;=0,0,E16/C16)</f>
        <v>0</v>
      </c>
      <c r="G16" s="21"/>
      <c r="I16" s="22"/>
      <c r="J16" s="22"/>
      <c r="K16" s="22"/>
      <c r="L16" s="22"/>
      <c r="M16" s="22"/>
    </row>
    <row r="17" spans="1:13" x14ac:dyDescent="0.35">
      <c r="A17" s="26" t="s">
        <v>21</v>
      </c>
      <c r="B17" s="27">
        <v>1.8599999999999998E-2</v>
      </c>
      <c r="C17" s="23">
        <v>365000000</v>
      </c>
      <c r="D17" s="18">
        <v>365000000</v>
      </c>
      <c r="E17" s="19">
        <v>365000000</v>
      </c>
      <c r="F17" s="20">
        <f t="shared" si="0"/>
        <v>1</v>
      </c>
      <c r="G17" s="21"/>
      <c r="I17" s="22"/>
      <c r="J17" s="22"/>
      <c r="K17" s="22"/>
      <c r="L17" s="22"/>
      <c r="M17" s="22"/>
    </row>
    <row r="18" spans="1:13" x14ac:dyDescent="0.35">
      <c r="A18" s="26" t="s">
        <v>22</v>
      </c>
      <c r="B18" s="27">
        <v>2.07E-2</v>
      </c>
      <c r="C18" s="23">
        <v>90000000</v>
      </c>
      <c r="D18" s="18">
        <v>90000000</v>
      </c>
      <c r="E18" s="19">
        <v>90000000</v>
      </c>
      <c r="F18" s="20">
        <f t="shared" si="0"/>
        <v>1</v>
      </c>
      <c r="I18" s="22"/>
      <c r="J18" s="22"/>
      <c r="K18" s="22"/>
      <c r="L18" s="22"/>
      <c r="M18" s="22"/>
    </row>
    <row r="19" spans="1:13" x14ac:dyDescent="0.35">
      <c r="A19" s="26" t="s">
        <v>23</v>
      </c>
      <c r="B19" s="27">
        <v>0</v>
      </c>
      <c r="C19" s="17">
        <v>41666667.780000001</v>
      </c>
      <c r="D19" s="18">
        <v>41666667.780000001</v>
      </c>
      <c r="E19" s="19">
        <v>41666667.780000001</v>
      </c>
      <c r="F19" s="20">
        <f t="shared" si="0"/>
        <v>1</v>
      </c>
      <c r="I19" s="22"/>
      <c r="J19" s="22"/>
      <c r="K19" s="22"/>
      <c r="L19" s="22"/>
      <c r="M19" s="22"/>
    </row>
    <row r="20" spans="1:13" x14ac:dyDescent="0.35">
      <c r="A20" s="26"/>
      <c r="B20" s="28"/>
      <c r="C20" s="29"/>
      <c r="D20" s="29"/>
      <c r="E20" s="29"/>
      <c r="F20" s="30"/>
    </row>
    <row r="21" spans="1:13" x14ac:dyDescent="0.35">
      <c r="A21" s="26"/>
      <c r="B21" s="28"/>
      <c r="C21" s="29"/>
      <c r="D21" s="29"/>
      <c r="E21" s="29"/>
      <c r="F21" s="31"/>
    </row>
    <row r="22" spans="1:13" ht="35" x14ac:dyDescent="0.35">
      <c r="A22" s="26"/>
      <c r="B22" s="32" t="s">
        <v>24</v>
      </c>
      <c r="C22" s="32" t="s">
        <v>25</v>
      </c>
      <c r="D22" s="33" t="s">
        <v>26</v>
      </c>
      <c r="E22" s="33" t="s">
        <v>27</v>
      </c>
      <c r="F22" s="31"/>
    </row>
    <row r="23" spans="1:13" x14ac:dyDescent="0.35">
      <c r="A23" s="26" t="s">
        <v>18</v>
      </c>
      <c r="B23" s="18">
        <v>0</v>
      </c>
      <c r="C23" s="18">
        <v>0</v>
      </c>
      <c r="D23" s="34">
        <f>IF(C14&lt;=0,0,B23/(C14/1000))</f>
        <v>0</v>
      </c>
      <c r="E23" s="35">
        <f>IF(C14&lt;=0,0,C23/(C14/1000))</f>
        <v>0</v>
      </c>
      <c r="F23" s="31"/>
    </row>
    <row r="24" spans="1:13" x14ac:dyDescent="0.35">
      <c r="A24" s="26" t="s">
        <v>19</v>
      </c>
      <c r="B24" s="18">
        <v>24193722.429999828</v>
      </c>
      <c r="C24" s="18">
        <v>150959.88</v>
      </c>
      <c r="D24" s="34">
        <f t="shared" ref="D24:D28" si="1">IF(C15&lt;=0,0,B24/(C15/1000))</f>
        <v>66.284171041095419</v>
      </c>
      <c r="E24" s="35">
        <f t="shared" ref="E24:E28" si="2">IF(C15&lt;=0,0,C24/(C15/1000))</f>
        <v>0.41358871232876715</v>
      </c>
      <c r="F24" s="31"/>
    </row>
    <row r="25" spans="1:13" x14ac:dyDescent="0.35">
      <c r="A25" s="26" t="s">
        <v>20</v>
      </c>
      <c r="B25" s="18">
        <v>0</v>
      </c>
      <c r="C25" s="18">
        <v>0</v>
      </c>
      <c r="D25" s="34">
        <f t="shared" si="1"/>
        <v>0</v>
      </c>
      <c r="E25" s="35">
        <f>IF(C16&lt;=0,0,C25/(C16/1000))</f>
        <v>0</v>
      </c>
      <c r="F25" s="31"/>
    </row>
    <row r="26" spans="1:13" x14ac:dyDescent="0.35">
      <c r="A26" s="26" t="s">
        <v>21</v>
      </c>
      <c r="B26" s="18">
        <v>0</v>
      </c>
      <c r="C26" s="18">
        <v>565750</v>
      </c>
      <c r="D26" s="34">
        <f t="shared" si="1"/>
        <v>0</v>
      </c>
      <c r="E26" s="35">
        <f t="shared" si="2"/>
        <v>1.55</v>
      </c>
      <c r="F26" s="31"/>
    </row>
    <row r="27" spans="1:13" x14ac:dyDescent="0.35">
      <c r="A27" s="26" t="s">
        <v>22</v>
      </c>
      <c r="B27" s="18">
        <v>0</v>
      </c>
      <c r="C27" s="18">
        <v>155250</v>
      </c>
      <c r="D27" s="34">
        <f t="shared" si="1"/>
        <v>0</v>
      </c>
      <c r="E27" s="35">
        <f t="shared" si="2"/>
        <v>1.7250000000000001</v>
      </c>
      <c r="F27" s="31"/>
    </row>
    <row r="28" spans="1:13" x14ac:dyDescent="0.35">
      <c r="A28" s="26" t="s">
        <v>23</v>
      </c>
      <c r="B28" s="18">
        <v>0</v>
      </c>
      <c r="C28" s="18">
        <v>0</v>
      </c>
      <c r="D28" s="34">
        <f t="shared" si="1"/>
        <v>0</v>
      </c>
      <c r="E28" s="35">
        <f t="shared" si="2"/>
        <v>0</v>
      </c>
      <c r="F28" s="31"/>
    </row>
    <row r="29" spans="1:13" ht="18" thickBot="1" x14ac:dyDescent="0.4">
      <c r="A29" s="2" t="s">
        <v>28</v>
      </c>
      <c r="B29" s="36">
        <f>SUM(B23:B28)</f>
        <v>24193722.429999828</v>
      </c>
      <c r="C29" s="36">
        <f>SUM(C23:C28)</f>
        <v>871959.88</v>
      </c>
      <c r="D29" s="37"/>
      <c r="E29" s="29"/>
      <c r="F29" s="31"/>
    </row>
    <row r="30" spans="1:13" x14ac:dyDescent="0.35">
      <c r="B30" s="25"/>
      <c r="C30" s="25"/>
      <c r="D30" s="38"/>
      <c r="E30" s="25"/>
      <c r="F30" s="39"/>
    </row>
    <row r="31" spans="1:13" x14ac:dyDescent="0.35">
      <c r="A31" s="26"/>
      <c r="B31" s="28"/>
      <c r="C31" s="25"/>
      <c r="D31" s="25"/>
      <c r="E31" s="25"/>
      <c r="F31" s="39"/>
    </row>
    <row r="32" spans="1:13" x14ac:dyDescent="0.35">
      <c r="A32" s="2" t="s">
        <v>29</v>
      </c>
      <c r="E32" s="40"/>
    </row>
    <row r="33" spans="1:7" x14ac:dyDescent="0.35">
      <c r="E33" s="40"/>
    </row>
    <row r="34" spans="1:7" x14ac:dyDescent="0.35">
      <c r="A34" s="26" t="s">
        <v>30</v>
      </c>
    </row>
    <row r="35" spans="1:7" x14ac:dyDescent="0.35">
      <c r="A35" s="41" t="s">
        <v>31</v>
      </c>
      <c r="E35" s="42">
        <v>800937.39</v>
      </c>
      <c r="F35" s="43"/>
      <c r="G35" s="44"/>
    </row>
    <row r="36" spans="1:7" x14ac:dyDescent="0.35">
      <c r="A36" s="41" t="s">
        <v>32</v>
      </c>
      <c r="E36" s="45">
        <v>0</v>
      </c>
      <c r="F36" s="43"/>
      <c r="G36" s="44"/>
    </row>
    <row r="37" spans="1:7" x14ac:dyDescent="0.35">
      <c r="A37" s="26" t="s">
        <v>33</v>
      </c>
      <c r="E37" s="42">
        <f>SUM(E35:E36)</f>
        <v>800937.39</v>
      </c>
      <c r="F37" s="43"/>
      <c r="G37" s="44"/>
    </row>
    <row r="38" spans="1:7" x14ac:dyDescent="0.35">
      <c r="E38" s="46"/>
      <c r="F38" s="43"/>
      <c r="G38" s="44"/>
    </row>
    <row r="39" spans="1:7" x14ac:dyDescent="0.35">
      <c r="A39" s="26" t="s">
        <v>34</v>
      </c>
      <c r="E39" s="46"/>
      <c r="F39" s="43"/>
      <c r="G39" s="44"/>
    </row>
    <row r="40" spans="1:7" x14ac:dyDescent="0.35">
      <c r="A40" s="41" t="s">
        <v>35</v>
      </c>
      <c r="E40" s="42">
        <v>26914739.02</v>
      </c>
      <c r="F40" s="43"/>
      <c r="G40" s="44"/>
    </row>
    <row r="41" spans="1:7" x14ac:dyDescent="0.35">
      <c r="A41" s="41" t="s">
        <v>36</v>
      </c>
      <c r="E41" s="45">
        <v>0</v>
      </c>
      <c r="F41" s="43"/>
      <c r="G41" s="44"/>
    </row>
    <row r="42" spans="1:7" x14ac:dyDescent="0.35">
      <c r="A42" s="26" t="s">
        <v>37</v>
      </c>
      <c r="E42" s="42">
        <f>SUM(E40:E41)</f>
        <v>26914739.02</v>
      </c>
      <c r="F42" s="43"/>
      <c r="G42" s="44"/>
    </row>
    <row r="43" spans="1:7" x14ac:dyDescent="0.35">
      <c r="A43" s="41"/>
      <c r="E43" s="47"/>
      <c r="F43" s="43"/>
      <c r="G43" s="44"/>
    </row>
    <row r="44" spans="1:7" x14ac:dyDescent="0.35">
      <c r="A44" s="26" t="s">
        <v>38</v>
      </c>
      <c r="E44" s="42">
        <v>133757.1</v>
      </c>
      <c r="F44" s="43"/>
      <c r="G44" s="44"/>
    </row>
    <row r="45" spans="1:7" x14ac:dyDescent="0.35">
      <c r="A45" s="26"/>
      <c r="E45" s="42"/>
      <c r="F45" s="43"/>
      <c r="G45" s="44"/>
    </row>
    <row r="46" spans="1:7" x14ac:dyDescent="0.35">
      <c r="A46" s="26"/>
      <c r="E46" s="48"/>
      <c r="F46" s="43"/>
      <c r="G46" s="44"/>
    </row>
    <row r="47" spans="1:7" ht="18" thickBot="1" x14ac:dyDescent="0.4">
      <c r="A47" s="2" t="s">
        <v>39</v>
      </c>
      <c r="E47" s="49">
        <f>E37+E42+E44</f>
        <v>27849433.510000002</v>
      </c>
      <c r="F47" s="43"/>
      <c r="G47" s="44"/>
    </row>
    <row r="48" spans="1:7" ht="18" thickTop="1" x14ac:dyDescent="0.35">
      <c r="E48" s="50"/>
      <c r="F48" s="43"/>
      <c r="G48" s="44"/>
    </row>
    <row r="49" spans="1:7" x14ac:dyDescent="0.35">
      <c r="A49" s="2" t="s">
        <v>40</v>
      </c>
      <c r="D49" s="51"/>
      <c r="E49" s="52"/>
      <c r="F49" s="43"/>
      <c r="G49" s="44"/>
    </row>
    <row r="50" spans="1:7" x14ac:dyDescent="0.35">
      <c r="D50" s="53" t="s">
        <v>41</v>
      </c>
      <c r="E50" s="53" t="s">
        <v>42</v>
      </c>
      <c r="F50" s="43"/>
      <c r="G50" s="44"/>
    </row>
    <row r="51" spans="1:7" x14ac:dyDescent="0.35">
      <c r="A51" s="26" t="s">
        <v>43</v>
      </c>
      <c r="D51" s="54">
        <v>39571</v>
      </c>
      <c r="E51" s="48">
        <v>633902925.45999992</v>
      </c>
      <c r="F51" s="43"/>
      <c r="G51" s="44"/>
    </row>
    <row r="52" spans="1:7" x14ac:dyDescent="0.35">
      <c r="A52" s="26" t="s">
        <v>44</v>
      </c>
      <c r="D52" s="10"/>
      <c r="E52" s="45">
        <f>D12-E12</f>
        <v>24193722.429999828</v>
      </c>
      <c r="F52" s="43"/>
      <c r="G52" s="44"/>
    </row>
    <row r="53" spans="1:7" x14ac:dyDescent="0.35">
      <c r="A53" s="26"/>
      <c r="D53" s="55">
        <v>38973</v>
      </c>
      <c r="E53" s="56">
        <f>E51-E52</f>
        <v>609709203.03000009</v>
      </c>
      <c r="F53" s="43"/>
      <c r="G53" s="44"/>
    </row>
    <row r="54" spans="1:7" x14ac:dyDescent="0.35">
      <c r="F54" s="43"/>
      <c r="G54" s="44"/>
    </row>
    <row r="55" spans="1:7" x14ac:dyDescent="0.35">
      <c r="A55" s="2" t="s">
        <v>45</v>
      </c>
      <c r="E55" s="51"/>
      <c r="F55" s="43"/>
      <c r="G55" s="44"/>
    </row>
    <row r="56" spans="1:7" x14ac:dyDescent="0.35">
      <c r="F56" s="43"/>
      <c r="G56" s="44"/>
    </row>
    <row r="57" spans="1:7" x14ac:dyDescent="0.35">
      <c r="A57" s="26" t="s">
        <v>39</v>
      </c>
      <c r="E57" s="57">
        <f>E47</f>
        <v>27849433.510000002</v>
      </c>
      <c r="F57" s="43"/>
      <c r="G57" s="44"/>
    </row>
    <row r="58" spans="1:7" x14ac:dyDescent="0.35">
      <c r="A58" s="26" t="s">
        <v>46</v>
      </c>
      <c r="E58" s="57">
        <v>0</v>
      </c>
      <c r="F58" s="43"/>
      <c r="G58" s="44"/>
    </row>
    <row r="59" spans="1:7" x14ac:dyDescent="0.35">
      <c r="A59" s="26" t="s">
        <v>47</v>
      </c>
      <c r="E59" s="12">
        <f>SUM(E57:E58)</f>
        <v>27849433.510000002</v>
      </c>
      <c r="F59" s="43"/>
      <c r="G59" s="44"/>
    </row>
    <row r="60" spans="1:7" x14ac:dyDescent="0.35">
      <c r="F60" s="43"/>
      <c r="G60" s="44"/>
    </row>
    <row r="61" spans="1:7" x14ac:dyDescent="0.35">
      <c r="A61" s="26" t="s">
        <v>48</v>
      </c>
      <c r="E61" s="25">
        <v>0</v>
      </c>
      <c r="F61" s="43"/>
      <c r="G61" s="44"/>
    </row>
    <row r="62" spans="1:7" x14ac:dyDescent="0.35">
      <c r="F62" s="43"/>
      <c r="G62" s="44"/>
    </row>
    <row r="63" spans="1:7" x14ac:dyDescent="0.35">
      <c r="A63" s="26" t="s">
        <v>49</v>
      </c>
      <c r="F63" s="43"/>
      <c r="G63" s="44"/>
    </row>
    <row r="64" spans="1:7" x14ac:dyDescent="0.35">
      <c r="A64" s="41" t="s">
        <v>50</v>
      </c>
      <c r="E64" s="57">
        <v>567081.79</v>
      </c>
      <c r="F64" s="43"/>
      <c r="G64" s="44"/>
    </row>
    <row r="65" spans="1:7" x14ac:dyDescent="0.35">
      <c r="A65" s="41" t="s">
        <v>51</v>
      </c>
      <c r="E65" s="57">
        <v>567081.79</v>
      </c>
      <c r="F65" s="43"/>
      <c r="G65" s="44"/>
    </row>
    <row r="66" spans="1:7" x14ac:dyDescent="0.35">
      <c r="A66" s="41" t="s">
        <v>52</v>
      </c>
      <c r="E66" s="12">
        <v>0</v>
      </c>
      <c r="F66" s="43"/>
      <c r="G66" s="44"/>
    </row>
    <row r="67" spans="1:7" x14ac:dyDescent="0.35">
      <c r="F67" s="43"/>
      <c r="G67" s="44"/>
    </row>
    <row r="68" spans="1:7" x14ac:dyDescent="0.35">
      <c r="A68" s="26" t="s">
        <v>53</v>
      </c>
      <c r="F68" s="43"/>
      <c r="G68" s="44"/>
    </row>
    <row r="69" spans="1:7" x14ac:dyDescent="0.35">
      <c r="A69" s="41" t="s">
        <v>54</v>
      </c>
      <c r="F69" s="43"/>
      <c r="G69" s="44"/>
    </row>
    <row r="70" spans="1:7" x14ac:dyDescent="0.35">
      <c r="A70" s="58" t="s">
        <v>55</v>
      </c>
      <c r="E70" s="57">
        <v>0</v>
      </c>
      <c r="F70" s="43"/>
      <c r="G70" s="44"/>
    </row>
    <row r="71" spans="1:7" x14ac:dyDescent="0.35">
      <c r="A71" s="58" t="s">
        <v>56</v>
      </c>
      <c r="E71" s="57">
        <v>0</v>
      </c>
      <c r="F71" s="43"/>
      <c r="G71" s="44"/>
    </row>
    <row r="72" spans="1:7" x14ac:dyDescent="0.35">
      <c r="A72" s="58" t="s">
        <v>57</v>
      </c>
      <c r="E72" s="57">
        <v>0</v>
      </c>
      <c r="F72" s="43"/>
      <c r="G72" s="44"/>
    </row>
    <row r="73" spans="1:7" x14ac:dyDescent="0.35">
      <c r="A73" s="58"/>
      <c r="E73" s="57"/>
      <c r="F73" s="43"/>
      <c r="G73" s="44"/>
    </row>
    <row r="74" spans="1:7" x14ac:dyDescent="0.35">
      <c r="A74" s="58" t="s">
        <v>58</v>
      </c>
      <c r="E74" s="57">
        <v>0</v>
      </c>
      <c r="F74" s="43"/>
      <c r="G74" s="44"/>
    </row>
    <row r="75" spans="1:7" x14ac:dyDescent="0.35">
      <c r="A75" s="58" t="s">
        <v>59</v>
      </c>
      <c r="E75" s="57">
        <v>0</v>
      </c>
      <c r="F75" s="43"/>
      <c r="G75" s="44"/>
    </row>
    <row r="76" spans="1:7" x14ac:dyDescent="0.35">
      <c r="F76" s="43"/>
      <c r="G76" s="44"/>
    </row>
    <row r="77" spans="1:7" x14ac:dyDescent="0.35">
      <c r="A77" s="41" t="s">
        <v>60</v>
      </c>
      <c r="F77" s="43"/>
      <c r="G77" s="44"/>
    </row>
    <row r="78" spans="1:7" x14ac:dyDescent="0.35">
      <c r="A78" s="58" t="s">
        <v>61</v>
      </c>
      <c r="E78" s="57">
        <v>0</v>
      </c>
      <c r="F78" s="43"/>
      <c r="G78" s="44"/>
    </row>
    <row r="79" spans="1:7" x14ac:dyDescent="0.35">
      <c r="A79" s="58" t="s">
        <v>62</v>
      </c>
      <c r="E79" s="57">
        <v>0</v>
      </c>
      <c r="F79" s="43"/>
      <c r="G79" s="44"/>
    </row>
    <row r="80" spans="1:7" x14ac:dyDescent="0.35">
      <c r="A80" s="58" t="s">
        <v>63</v>
      </c>
      <c r="E80" s="57">
        <v>150959.88</v>
      </c>
      <c r="F80" s="43"/>
      <c r="G80" s="44"/>
    </row>
    <row r="81" spans="1:7" x14ac:dyDescent="0.35">
      <c r="A81" s="58"/>
      <c r="E81" s="57"/>
      <c r="F81" s="43"/>
      <c r="G81" s="44"/>
    </row>
    <row r="82" spans="1:7" x14ac:dyDescent="0.35">
      <c r="A82" s="58" t="s">
        <v>64</v>
      </c>
      <c r="E82" s="57">
        <v>150959.88</v>
      </c>
      <c r="F82" s="43"/>
      <c r="G82" s="44"/>
    </row>
    <row r="83" spans="1:7" x14ac:dyDescent="0.35">
      <c r="A83" s="58" t="s">
        <v>65</v>
      </c>
      <c r="E83" s="57">
        <v>0</v>
      </c>
      <c r="F83" s="43"/>
      <c r="G83" s="44"/>
    </row>
    <row r="84" spans="1:7" x14ac:dyDescent="0.35">
      <c r="A84" s="58"/>
      <c r="F84" s="43"/>
      <c r="G84" s="44"/>
    </row>
    <row r="85" spans="1:7" x14ac:dyDescent="0.35">
      <c r="A85" s="41" t="s">
        <v>66</v>
      </c>
      <c r="F85" s="43"/>
      <c r="G85" s="44"/>
    </row>
    <row r="86" spans="1:7" x14ac:dyDescent="0.35">
      <c r="A86" s="58" t="s">
        <v>67</v>
      </c>
      <c r="E86" s="57">
        <v>0</v>
      </c>
      <c r="F86" s="43"/>
      <c r="G86" s="44"/>
    </row>
    <row r="87" spans="1:7" x14ac:dyDescent="0.35">
      <c r="A87" s="58" t="s">
        <v>68</v>
      </c>
      <c r="E87" s="57">
        <v>0</v>
      </c>
      <c r="F87" s="43"/>
      <c r="G87" s="44"/>
    </row>
    <row r="88" spans="1:7" x14ac:dyDescent="0.35">
      <c r="A88" s="58" t="s">
        <v>69</v>
      </c>
      <c r="E88" s="57">
        <v>0</v>
      </c>
      <c r="F88" s="43"/>
      <c r="G88" s="44"/>
    </row>
    <row r="89" spans="1:7" x14ac:dyDescent="0.35">
      <c r="A89" s="58"/>
      <c r="E89" s="57"/>
      <c r="F89" s="43"/>
      <c r="G89" s="44"/>
    </row>
    <row r="90" spans="1:7" x14ac:dyDescent="0.35">
      <c r="A90" s="58" t="s">
        <v>70</v>
      </c>
      <c r="E90" s="57">
        <v>0</v>
      </c>
      <c r="F90" s="43"/>
      <c r="G90" s="44"/>
    </row>
    <row r="91" spans="1:7" x14ac:dyDescent="0.35">
      <c r="A91" s="58" t="s">
        <v>71</v>
      </c>
      <c r="E91" s="57">
        <v>0</v>
      </c>
      <c r="F91" s="43"/>
      <c r="G91" s="44"/>
    </row>
    <row r="92" spans="1:7" x14ac:dyDescent="0.35">
      <c r="A92" s="58"/>
      <c r="F92" s="43"/>
      <c r="G92" s="44"/>
    </row>
    <row r="93" spans="1:7" x14ac:dyDescent="0.35">
      <c r="A93" s="41" t="s">
        <v>72</v>
      </c>
      <c r="F93" s="43"/>
      <c r="G93" s="44"/>
    </row>
    <row r="94" spans="1:7" x14ac:dyDescent="0.35">
      <c r="A94" s="58" t="s">
        <v>73</v>
      </c>
      <c r="E94" s="57">
        <v>0</v>
      </c>
      <c r="F94" s="43"/>
      <c r="G94" s="44"/>
    </row>
    <row r="95" spans="1:7" x14ac:dyDescent="0.35">
      <c r="A95" s="58" t="s">
        <v>74</v>
      </c>
      <c r="E95" s="57">
        <v>0</v>
      </c>
      <c r="F95" s="43"/>
      <c r="G95" s="44"/>
    </row>
    <row r="96" spans="1:7" x14ac:dyDescent="0.35">
      <c r="A96" s="58" t="s">
        <v>75</v>
      </c>
      <c r="E96" s="57">
        <v>565750</v>
      </c>
      <c r="F96" s="43"/>
      <c r="G96" s="44"/>
    </row>
    <row r="97" spans="1:7" x14ac:dyDescent="0.35">
      <c r="A97" s="58"/>
      <c r="E97" s="57"/>
      <c r="F97" s="43"/>
      <c r="G97" s="44"/>
    </row>
    <row r="98" spans="1:7" x14ac:dyDescent="0.35">
      <c r="A98" s="58" t="s">
        <v>76</v>
      </c>
      <c r="E98" s="57">
        <v>565750</v>
      </c>
      <c r="F98" s="43"/>
      <c r="G98" s="44"/>
    </row>
    <row r="99" spans="1:7" x14ac:dyDescent="0.35">
      <c r="A99" s="58" t="s">
        <v>77</v>
      </c>
      <c r="E99" s="57">
        <v>0</v>
      </c>
      <c r="F99" s="43"/>
      <c r="G99" s="44"/>
    </row>
    <row r="100" spans="1:7" x14ac:dyDescent="0.35">
      <c r="F100" s="43"/>
      <c r="G100" s="44"/>
    </row>
    <row r="101" spans="1:7" x14ac:dyDescent="0.35">
      <c r="A101" s="41" t="s">
        <v>78</v>
      </c>
      <c r="F101" s="43"/>
      <c r="G101" s="44"/>
    </row>
    <row r="102" spans="1:7" x14ac:dyDescent="0.35">
      <c r="A102" s="58" t="s">
        <v>79</v>
      </c>
      <c r="E102" s="57">
        <v>0</v>
      </c>
      <c r="F102" s="43"/>
      <c r="G102" s="44"/>
    </row>
    <row r="103" spans="1:7" x14ac:dyDescent="0.35">
      <c r="A103" s="58" t="s">
        <v>80</v>
      </c>
      <c r="E103" s="57">
        <v>0</v>
      </c>
      <c r="F103" s="43"/>
      <c r="G103" s="44"/>
    </row>
    <row r="104" spans="1:7" x14ac:dyDescent="0.35">
      <c r="A104" s="58" t="s">
        <v>81</v>
      </c>
      <c r="E104" s="57">
        <v>155250</v>
      </c>
      <c r="F104" s="43"/>
      <c r="G104" s="44"/>
    </row>
    <row r="105" spans="1:7" x14ac:dyDescent="0.35">
      <c r="A105" s="58"/>
      <c r="E105" s="57"/>
      <c r="F105" s="43"/>
      <c r="G105" s="44"/>
    </row>
    <row r="106" spans="1:7" x14ac:dyDescent="0.35">
      <c r="A106" s="58" t="s">
        <v>82</v>
      </c>
      <c r="E106" s="57">
        <v>155250</v>
      </c>
      <c r="F106" s="43"/>
      <c r="G106" s="44"/>
    </row>
    <row r="107" spans="1:7" x14ac:dyDescent="0.35">
      <c r="A107" s="58" t="s">
        <v>83</v>
      </c>
      <c r="E107" s="57">
        <v>0</v>
      </c>
      <c r="F107" s="43"/>
      <c r="G107" s="44"/>
    </row>
    <row r="108" spans="1:7" x14ac:dyDescent="0.35">
      <c r="A108" s="58"/>
      <c r="E108" s="25"/>
      <c r="F108" s="43"/>
      <c r="G108" s="44"/>
    </row>
    <row r="109" spans="1:7" x14ac:dyDescent="0.35">
      <c r="A109" s="41" t="s">
        <v>84</v>
      </c>
      <c r="F109" s="43"/>
      <c r="G109" s="44"/>
    </row>
    <row r="110" spans="1:7" x14ac:dyDescent="0.35">
      <c r="A110" s="58" t="s">
        <v>85</v>
      </c>
      <c r="E110" s="12">
        <f>E72+E80+E88+E96+E104</f>
        <v>871959.88</v>
      </c>
      <c r="F110" s="43"/>
      <c r="G110" s="44"/>
    </row>
    <row r="111" spans="1:7" x14ac:dyDescent="0.35">
      <c r="A111" s="58" t="s">
        <v>86</v>
      </c>
      <c r="E111" s="12">
        <f>E74+E82+E90+E98+E106</f>
        <v>871959.88</v>
      </c>
      <c r="F111" s="43"/>
      <c r="G111" s="44"/>
    </row>
    <row r="112" spans="1:7" x14ac:dyDescent="0.35">
      <c r="A112" s="58" t="s">
        <v>87</v>
      </c>
      <c r="E112" s="12">
        <f>E70+E78+E94+E102</f>
        <v>0</v>
      </c>
      <c r="F112" s="43"/>
      <c r="G112" s="44"/>
    </row>
    <row r="113" spans="1:7" x14ac:dyDescent="0.35">
      <c r="A113" s="58" t="s">
        <v>88</v>
      </c>
      <c r="E113" s="12">
        <f>E75+E83+E99+E107</f>
        <v>0</v>
      </c>
      <c r="F113" s="43"/>
      <c r="G113" s="44"/>
    </row>
    <row r="114" spans="1:7" x14ac:dyDescent="0.35">
      <c r="F114" s="43"/>
      <c r="G114" s="44"/>
    </row>
    <row r="115" spans="1:7" x14ac:dyDescent="0.35">
      <c r="A115" s="26" t="s">
        <v>89</v>
      </c>
      <c r="E115" s="22">
        <v>26410391.836308334</v>
      </c>
      <c r="F115" s="43"/>
      <c r="G115" s="44"/>
    </row>
    <row r="116" spans="1:7" x14ac:dyDescent="0.35">
      <c r="A116" s="41"/>
      <c r="F116" s="43"/>
      <c r="G116" s="44"/>
    </row>
    <row r="117" spans="1:7" x14ac:dyDescent="0.35">
      <c r="A117" s="26" t="s">
        <v>90</v>
      </c>
      <c r="E117" s="59">
        <v>24193722.429999828</v>
      </c>
      <c r="F117" s="43"/>
      <c r="G117" s="44"/>
    </row>
    <row r="118" spans="1:7" x14ac:dyDescent="0.35">
      <c r="A118" s="26"/>
      <c r="F118" s="43"/>
      <c r="G118" s="44"/>
    </row>
    <row r="119" spans="1:7" x14ac:dyDescent="0.35">
      <c r="A119" s="41" t="s">
        <v>91</v>
      </c>
      <c r="E119" s="57">
        <v>0</v>
      </c>
      <c r="F119" s="43"/>
      <c r="G119" s="44"/>
    </row>
    <row r="120" spans="1:7" x14ac:dyDescent="0.35">
      <c r="A120" s="41" t="s">
        <v>92</v>
      </c>
      <c r="E120" s="60">
        <v>24193722.429999828</v>
      </c>
      <c r="F120" s="43"/>
      <c r="G120" s="44"/>
    </row>
    <row r="121" spans="1:7" x14ac:dyDescent="0.35">
      <c r="A121" s="41" t="s">
        <v>93</v>
      </c>
      <c r="E121" s="12">
        <v>0</v>
      </c>
      <c r="F121" s="43"/>
      <c r="G121" s="44"/>
    </row>
    <row r="122" spans="1:7" x14ac:dyDescent="0.35">
      <c r="A122" s="41"/>
      <c r="E122" s="22"/>
      <c r="F122" s="43"/>
      <c r="G122" s="44"/>
    </row>
    <row r="123" spans="1:7" x14ac:dyDescent="0.35">
      <c r="A123" s="26" t="s">
        <v>94</v>
      </c>
      <c r="E123" s="12">
        <v>0</v>
      </c>
      <c r="F123" s="43"/>
      <c r="G123" s="44"/>
    </row>
    <row r="124" spans="1:7" x14ac:dyDescent="0.35">
      <c r="A124" s="26"/>
      <c r="E124" s="10"/>
      <c r="F124" s="43"/>
      <c r="G124" s="44"/>
    </row>
    <row r="125" spans="1:7" x14ac:dyDescent="0.35">
      <c r="A125" s="41" t="s">
        <v>95</v>
      </c>
      <c r="E125" s="57">
        <v>0</v>
      </c>
      <c r="F125" s="43"/>
      <c r="G125" s="44"/>
    </row>
    <row r="126" spans="1:7" x14ac:dyDescent="0.35">
      <c r="A126" s="41" t="s">
        <v>96</v>
      </c>
      <c r="E126" s="12">
        <v>0</v>
      </c>
      <c r="F126" s="43"/>
      <c r="G126" s="44"/>
    </row>
    <row r="127" spans="1:7" x14ac:dyDescent="0.35">
      <c r="A127" s="41" t="s">
        <v>97</v>
      </c>
      <c r="E127" s="12">
        <v>0</v>
      </c>
      <c r="F127" s="43"/>
      <c r="G127" s="44"/>
    </row>
    <row r="128" spans="1:7" x14ac:dyDescent="0.35">
      <c r="A128" s="41"/>
      <c r="E128" s="22"/>
      <c r="F128" s="43"/>
      <c r="G128" s="44"/>
    </row>
    <row r="129" spans="1:7" x14ac:dyDescent="0.35">
      <c r="A129" s="26" t="s">
        <v>98</v>
      </c>
      <c r="E129" s="12">
        <v>2216669.4063085057</v>
      </c>
      <c r="F129" s="43"/>
      <c r="G129" s="44"/>
    </row>
    <row r="130" spans="1:7" x14ac:dyDescent="0.35">
      <c r="A130" s="41" t="s">
        <v>99</v>
      </c>
      <c r="E130" s="57">
        <v>0</v>
      </c>
      <c r="F130" s="43"/>
      <c r="G130" s="44"/>
    </row>
    <row r="131" spans="1:7" x14ac:dyDescent="0.35">
      <c r="A131" s="26" t="s">
        <v>100</v>
      </c>
      <c r="E131" s="12">
        <f>E129-E130</f>
        <v>2216669.4063085057</v>
      </c>
      <c r="F131" s="43"/>
      <c r="G131" s="44"/>
    </row>
    <row r="132" spans="1:7" x14ac:dyDescent="0.35">
      <c r="F132" s="43"/>
      <c r="G132" s="44"/>
    </row>
    <row r="133" spans="1:7" hidden="1" x14ac:dyDescent="0.35">
      <c r="A133" s="2" t="s">
        <v>101</v>
      </c>
      <c r="F133" s="43"/>
      <c r="G133" s="44"/>
    </row>
    <row r="134" spans="1:7" hidden="1" x14ac:dyDescent="0.35">
      <c r="F134" s="43"/>
      <c r="G134" s="44"/>
    </row>
    <row r="135" spans="1:7" hidden="1" x14ac:dyDescent="0.35">
      <c r="A135" s="26" t="s">
        <v>102</v>
      </c>
      <c r="E135" s="57">
        <v>0</v>
      </c>
      <c r="F135" s="43"/>
      <c r="G135" s="44"/>
    </row>
    <row r="136" spans="1:7" hidden="1" x14ac:dyDescent="0.35">
      <c r="A136" s="26" t="s">
        <v>103</v>
      </c>
      <c r="E136" s="61">
        <v>0</v>
      </c>
      <c r="F136" s="43"/>
      <c r="G136" s="44"/>
    </row>
    <row r="137" spans="1:7" hidden="1" x14ac:dyDescent="0.35">
      <c r="A137" s="26" t="s">
        <v>104</v>
      </c>
      <c r="E137" s="12">
        <v>0</v>
      </c>
      <c r="F137" s="43"/>
      <c r="G137" s="44"/>
    </row>
    <row r="138" spans="1:7" hidden="1" x14ac:dyDescent="0.35">
      <c r="A138" s="26"/>
      <c r="E138" s="22"/>
      <c r="F138" s="43"/>
      <c r="G138" s="44"/>
    </row>
    <row r="139" spans="1:7" hidden="1" x14ac:dyDescent="0.35">
      <c r="A139" s="26"/>
      <c r="E139" s="22"/>
      <c r="F139" s="43"/>
      <c r="G139" s="44"/>
    </row>
    <row r="140" spans="1:7" x14ac:dyDescent="0.35">
      <c r="F140" s="43"/>
      <c r="G140" s="44"/>
    </row>
    <row r="141" spans="1:7" x14ac:dyDescent="0.35">
      <c r="A141" s="2" t="s">
        <v>105</v>
      </c>
      <c r="F141" s="43"/>
      <c r="G141" s="44"/>
    </row>
    <row r="142" spans="1:7" x14ac:dyDescent="0.35">
      <c r="F142" s="43"/>
      <c r="G142" s="44"/>
    </row>
    <row r="143" spans="1:7" x14ac:dyDescent="0.35">
      <c r="A143" s="26" t="s">
        <v>106</v>
      </c>
      <c r="E143" s="12">
        <v>2604166.6712250002</v>
      </c>
      <c r="F143" s="43"/>
      <c r="G143" s="44"/>
    </row>
    <row r="144" spans="1:7" x14ac:dyDescent="0.35">
      <c r="A144" s="26" t="s">
        <v>107</v>
      </c>
      <c r="E144" s="12">
        <v>2604166.6712250002</v>
      </c>
      <c r="G144" s="44"/>
    </row>
    <row r="145" spans="1:256" x14ac:dyDescent="0.35">
      <c r="A145" s="26" t="s">
        <v>108</v>
      </c>
      <c r="E145" s="57">
        <v>2604166.6712250002</v>
      </c>
      <c r="F145" s="43"/>
      <c r="G145" s="44"/>
    </row>
    <row r="146" spans="1:256" x14ac:dyDescent="0.35">
      <c r="A146" s="62" t="s">
        <v>109</v>
      </c>
      <c r="B146" s="62"/>
      <c r="C146" s="62"/>
      <c r="D146" s="62"/>
      <c r="E146" s="57">
        <v>0</v>
      </c>
      <c r="G146" s="44"/>
      <c r="H146" s="62"/>
      <c r="I146" s="62"/>
      <c r="J146" s="62"/>
      <c r="K146" s="62"/>
      <c r="L146" s="62"/>
      <c r="M146" s="62"/>
      <c r="N146" s="62"/>
      <c r="O146" s="62"/>
      <c r="P146" s="62"/>
      <c r="Q146" s="62"/>
      <c r="R146" s="62"/>
      <c r="S146" s="62"/>
      <c r="T146" s="62"/>
      <c r="U146" s="62"/>
      <c r="V146" s="62"/>
      <c r="W146" s="62"/>
      <c r="X146" s="62"/>
      <c r="Y146" s="62"/>
      <c r="Z146" s="62"/>
      <c r="AA146" s="62"/>
      <c r="AB146" s="62"/>
      <c r="AC146" s="62"/>
      <c r="AD146" s="62"/>
      <c r="AE146" s="62"/>
      <c r="AF146" s="62"/>
      <c r="AG146" s="62"/>
      <c r="AH146" s="62"/>
      <c r="AI146" s="62"/>
      <c r="AJ146" s="62"/>
      <c r="AK146" s="62"/>
      <c r="AL146" s="62"/>
      <c r="AM146" s="62"/>
      <c r="AN146" s="62"/>
      <c r="AO146" s="62"/>
      <c r="AP146" s="62"/>
      <c r="AQ146" s="62"/>
      <c r="AR146" s="62"/>
      <c r="AS146" s="62"/>
      <c r="AT146" s="62"/>
      <c r="AU146" s="62"/>
      <c r="AV146" s="62"/>
      <c r="AW146" s="62"/>
      <c r="AX146" s="62"/>
      <c r="AY146" s="62"/>
      <c r="AZ146" s="62"/>
      <c r="BA146" s="62"/>
      <c r="BB146" s="62"/>
      <c r="BC146" s="62"/>
      <c r="BD146" s="62"/>
      <c r="BE146" s="62"/>
      <c r="BF146" s="62"/>
      <c r="BG146" s="62"/>
      <c r="BH146" s="62"/>
      <c r="BI146" s="62"/>
      <c r="BJ146" s="62"/>
      <c r="BK146" s="62"/>
      <c r="BL146" s="62"/>
      <c r="BM146" s="62"/>
      <c r="BN146" s="62"/>
      <c r="BO146" s="62"/>
      <c r="BP146" s="62"/>
      <c r="BQ146" s="62"/>
      <c r="BR146" s="62"/>
      <c r="BS146" s="62"/>
      <c r="BT146" s="62"/>
      <c r="BU146" s="62"/>
      <c r="BV146" s="62"/>
      <c r="BW146" s="62"/>
      <c r="BX146" s="62"/>
      <c r="BY146" s="62"/>
      <c r="BZ146" s="62"/>
      <c r="CA146" s="62"/>
      <c r="CB146" s="62"/>
      <c r="CC146" s="62"/>
      <c r="CD146" s="62"/>
      <c r="CE146" s="62"/>
      <c r="CF146" s="62"/>
      <c r="CG146" s="62"/>
      <c r="CH146" s="62"/>
      <c r="CI146" s="62"/>
      <c r="CJ146" s="62"/>
      <c r="CK146" s="62"/>
      <c r="CL146" s="62"/>
      <c r="CM146" s="62"/>
      <c r="CN146" s="62"/>
      <c r="CO146" s="62"/>
      <c r="CP146" s="62"/>
      <c r="CQ146" s="62"/>
      <c r="CR146" s="62"/>
      <c r="CS146" s="62"/>
      <c r="CT146" s="62"/>
      <c r="CU146" s="62"/>
      <c r="CV146" s="62"/>
      <c r="CW146" s="62"/>
      <c r="CX146" s="62"/>
      <c r="CY146" s="62"/>
      <c r="CZ146" s="62"/>
      <c r="DA146" s="62"/>
      <c r="DB146" s="62"/>
      <c r="DC146" s="62"/>
      <c r="DD146" s="62"/>
      <c r="DE146" s="62"/>
      <c r="DF146" s="62"/>
      <c r="DG146" s="62"/>
      <c r="DH146" s="62"/>
      <c r="DI146" s="62"/>
      <c r="DJ146" s="62"/>
      <c r="DK146" s="62"/>
      <c r="DL146" s="62"/>
      <c r="DM146" s="62"/>
      <c r="DN146" s="62"/>
      <c r="DO146" s="62"/>
      <c r="DP146" s="62"/>
      <c r="DQ146" s="62"/>
      <c r="DR146" s="62"/>
      <c r="DS146" s="62"/>
      <c r="DT146" s="62"/>
      <c r="DU146" s="62"/>
      <c r="DV146" s="62"/>
      <c r="DW146" s="62"/>
      <c r="DX146" s="62"/>
      <c r="DY146" s="62"/>
      <c r="DZ146" s="62"/>
      <c r="EA146" s="62"/>
      <c r="EB146" s="62"/>
      <c r="EC146" s="62"/>
      <c r="ED146" s="62"/>
      <c r="EE146" s="62"/>
      <c r="EF146" s="62"/>
      <c r="EG146" s="62"/>
      <c r="EH146" s="62"/>
      <c r="EI146" s="62"/>
      <c r="EJ146" s="62"/>
      <c r="EK146" s="62"/>
      <c r="EL146" s="62"/>
      <c r="EM146" s="62"/>
      <c r="EN146" s="62"/>
      <c r="EO146" s="62"/>
      <c r="EP146" s="62"/>
      <c r="EQ146" s="62"/>
      <c r="ER146" s="62"/>
      <c r="ES146" s="62"/>
      <c r="ET146" s="62"/>
      <c r="EU146" s="62"/>
      <c r="EV146" s="62"/>
      <c r="EW146" s="62"/>
      <c r="EX146" s="62"/>
      <c r="EY146" s="62"/>
      <c r="EZ146" s="62"/>
      <c r="FA146" s="62"/>
      <c r="FB146" s="62"/>
      <c r="FC146" s="62"/>
      <c r="FD146" s="62"/>
      <c r="FE146" s="62"/>
      <c r="FF146" s="62"/>
      <c r="FG146" s="62"/>
      <c r="FH146" s="62"/>
      <c r="FI146" s="62"/>
      <c r="FJ146" s="62"/>
      <c r="FK146" s="62"/>
      <c r="FL146" s="62"/>
      <c r="FM146" s="62"/>
      <c r="FN146" s="62"/>
      <c r="FO146" s="62"/>
      <c r="FP146" s="62"/>
      <c r="FQ146" s="62"/>
      <c r="FR146" s="62"/>
      <c r="FS146" s="62"/>
      <c r="FT146" s="62"/>
      <c r="FU146" s="62"/>
      <c r="FV146" s="62"/>
      <c r="FW146" s="62"/>
      <c r="FX146" s="62"/>
      <c r="FY146" s="62"/>
      <c r="FZ146" s="62"/>
      <c r="GA146" s="62"/>
      <c r="GB146" s="62"/>
      <c r="GC146" s="62"/>
      <c r="GD146" s="62"/>
      <c r="GE146" s="62"/>
      <c r="GF146" s="62"/>
      <c r="GG146" s="62"/>
      <c r="GH146" s="62"/>
      <c r="GI146" s="62"/>
      <c r="GJ146" s="62"/>
      <c r="GK146" s="62"/>
      <c r="GL146" s="62"/>
      <c r="GM146" s="62"/>
      <c r="GN146" s="62"/>
      <c r="GO146" s="62"/>
      <c r="GP146" s="62"/>
      <c r="GQ146" s="62"/>
      <c r="GR146" s="62"/>
      <c r="GS146" s="62"/>
      <c r="GT146" s="62"/>
      <c r="GU146" s="62"/>
      <c r="GV146" s="62"/>
      <c r="GW146" s="62"/>
      <c r="GX146" s="62"/>
      <c r="GY146" s="62"/>
      <c r="GZ146" s="62"/>
      <c r="HA146" s="62"/>
      <c r="HB146" s="62"/>
      <c r="HC146" s="62"/>
      <c r="HD146" s="62"/>
      <c r="HE146" s="62"/>
      <c r="HF146" s="62"/>
      <c r="HG146" s="62"/>
      <c r="HH146" s="62"/>
      <c r="HI146" s="62"/>
      <c r="HJ146" s="62"/>
      <c r="HK146" s="62"/>
      <c r="HL146" s="62"/>
      <c r="HM146" s="62"/>
      <c r="HN146" s="62"/>
      <c r="HO146" s="62"/>
      <c r="HP146" s="62"/>
      <c r="HQ146" s="62"/>
      <c r="HR146" s="62"/>
      <c r="HS146" s="62"/>
      <c r="HT146" s="62"/>
      <c r="HU146" s="62"/>
      <c r="HV146" s="62"/>
      <c r="HW146" s="62"/>
      <c r="HX146" s="62"/>
      <c r="HY146" s="62"/>
      <c r="HZ146" s="62"/>
      <c r="IA146" s="62"/>
      <c r="IB146" s="62"/>
      <c r="IC146" s="62"/>
      <c r="ID146" s="62"/>
      <c r="IE146" s="62"/>
      <c r="IF146" s="62"/>
      <c r="IG146" s="62"/>
      <c r="IH146" s="62"/>
      <c r="II146" s="62"/>
      <c r="IJ146" s="62"/>
      <c r="IK146" s="62"/>
      <c r="IL146" s="62"/>
      <c r="IM146" s="62"/>
      <c r="IN146" s="62"/>
      <c r="IO146" s="62"/>
      <c r="IP146" s="62"/>
      <c r="IQ146" s="62"/>
      <c r="IR146" s="62"/>
      <c r="IS146" s="62"/>
      <c r="IT146" s="62"/>
      <c r="IU146" s="62"/>
      <c r="IV146" s="62"/>
    </row>
    <row r="147" spans="1:256" x14ac:dyDescent="0.35">
      <c r="A147" s="26" t="s">
        <v>110</v>
      </c>
      <c r="E147" s="12">
        <v>2604166.6712250002</v>
      </c>
      <c r="F147" s="43"/>
      <c r="G147" s="44"/>
    </row>
    <row r="148" spans="1:256" x14ac:dyDescent="0.35">
      <c r="F148" s="43"/>
      <c r="G148" s="44"/>
    </row>
    <row r="149" spans="1:256" x14ac:dyDescent="0.35">
      <c r="A149" s="26" t="s">
        <v>111</v>
      </c>
      <c r="D149" s="63"/>
      <c r="E149" s="22">
        <f>E144</f>
        <v>2604166.6712250002</v>
      </c>
      <c r="F149" s="43"/>
      <c r="G149" s="44"/>
    </row>
    <row r="150" spans="1:256" x14ac:dyDescent="0.35">
      <c r="F150" s="43"/>
      <c r="G150" s="44"/>
    </row>
    <row r="151" spans="1:256" x14ac:dyDescent="0.35">
      <c r="A151" s="2" t="s">
        <v>112</v>
      </c>
      <c r="F151" s="43"/>
      <c r="G151" s="44"/>
    </row>
    <row r="152" spans="1:256" x14ac:dyDescent="0.35">
      <c r="F152" s="43"/>
      <c r="G152" s="44"/>
    </row>
    <row r="153" spans="1:256" x14ac:dyDescent="0.35">
      <c r="A153" s="26" t="s">
        <v>113</v>
      </c>
      <c r="E153" s="64">
        <v>1.36001066E-2</v>
      </c>
      <c r="F153" s="43"/>
      <c r="G153" s="44"/>
    </row>
    <row r="154" spans="1:256" x14ac:dyDescent="0.35">
      <c r="A154" s="26" t="s">
        <v>114</v>
      </c>
      <c r="E154" s="60">
        <v>41.015216000000002</v>
      </c>
      <c r="F154" s="43"/>
      <c r="G154" s="44"/>
    </row>
    <row r="155" spans="1:256" x14ac:dyDescent="0.35">
      <c r="F155" s="43"/>
      <c r="G155" s="44"/>
    </row>
    <row r="156" spans="1:256" x14ac:dyDescent="0.35">
      <c r="D156" s="53" t="s">
        <v>42</v>
      </c>
      <c r="E156" s="53" t="s">
        <v>41</v>
      </c>
      <c r="F156" s="43"/>
      <c r="G156" s="44"/>
    </row>
    <row r="157" spans="1:256" x14ac:dyDescent="0.35">
      <c r="A157" s="26" t="s">
        <v>115</v>
      </c>
      <c r="D157" s="12">
        <v>69705.47</v>
      </c>
      <c r="E157" s="2">
        <v>2</v>
      </c>
      <c r="F157" s="65"/>
      <c r="G157" s="44"/>
    </row>
    <row r="158" spans="1:256" x14ac:dyDescent="0.35">
      <c r="A158" s="26" t="s">
        <v>116</v>
      </c>
      <c r="D158" s="61">
        <v>133757.1</v>
      </c>
      <c r="F158" s="43"/>
      <c r="G158" s="44"/>
    </row>
    <row r="159" spans="1:256" x14ac:dyDescent="0.35">
      <c r="A159" s="2" t="s">
        <v>117</v>
      </c>
      <c r="D159" s="22">
        <f>+D157-D158</f>
        <v>-64051.630000000005</v>
      </c>
    </row>
    <row r="160" spans="1:256" x14ac:dyDescent="0.35">
      <c r="A160" s="26" t="s">
        <v>118</v>
      </c>
      <c r="D160" s="12">
        <v>680498152.42999995</v>
      </c>
      <c r="F160" s="65"/>
      <c r="G160" s="44"/>
    </row>
    <row r="161" spans="1:7" x14ac:dyDescent="0.35">
      <c r="F161" s="65"/>
      <c r="G161" s="44"/>
    </row>
    <row r="162" spans="1:7" x14ac:dyDescent="0.35">
      <c r="A162" s="26" t="s">
        <v>119</v>
      </c>
      <c r="D162" s="66">
        <v>2.3418165999999998E-3</v>
      </c>
      <c r="F162" s="65"/>
      <c r="G162" s="44"/>
    </row>
    <row r="163" spans="1:7" x14ac:dyDescent="0.35">
      <c r="A163" s="26" t="s">
        <v>120</v>
      </c>
      <c r="D163" s="66">
        <v>1.8113770000000001E-3</v>
      </c>
      <c r="F163" s="65"/>
      <c r="G163" s="44"/>
    </row>
    <row r="164" spans="1:7" x14ac:dyDescent="0.35">
      <c r="A164" s="26" t="s">
        <v>121</v>
      </c>
      <c r="D164" s="66">
        <v>-1.9090667999999999E-3</v>
      </c>
      <c r="F164" s="65"/>
      <c r="G164" s="44"/>
    </row>
    <row r="165" spans="1:7" x14ac:dyDescent="0.35">
      <c r="A165" s="26" t="s">
        <v>122</v>
      </c>
      <c r="D165" s="66">
        <f>IF(D160&lt;=0,0,12*(D157-D158)/D160)</f>
        <v>-1.1294954398558266E-3</v>
      </c>
      <c r="F165" s="43"/>
      <c r="G165" s="44"/>
    </row>
    <row r="166" spans="1:7" x14ac:dyDescent="0.35">
      <c r="A166" s="26" t="s">
        <v>123</v>
      </c>
      <c r="D166" s="64">
        <f>AVERAGE(D162:D165)</f>
        <v>2.786578400360433E-4</v>
      </c>
      <c r="F166" s="43"/>
      <c r="G166" s="44"/>
    </row>
    <row r="167" spans="1:7" x14ac:dyDescent="0.35">
      <c r="A167" s="26"/>
      <c r="F167" s="43"/>
      <c r="G167" s="44"/>
    </row>
    <row r="168" spans="1:7" x14ac:dyDescent="0.35">
      <c r="A168" s="26" t="s">
        <v>124</v>
      </c>
      <c r="D168" s="22">
        <v>882934.23</v>
      </c>
      <c r="F168" s="43"/>
      <c r="G168" s="44"/>
    </row>
    <row r="169" spans="1:7" x14ac:dyDescent="0.35">
      <c r="A169" s="26"/>
      <c r="F169" s="43"/>
      <c r="G169" s="44"/>
    </row>
    <row r="170" spans="1:7" ht="35" x14ac:dyDescent="0.35">
      <c r="A170" s="26" t="s">
        <v>125</v>
      </c>
      <c r="D170" s="53" t="s">
        <v>42</v>
      </c>
      <c r="E170" s="53" t="s">
        <v>41</v>
      </c>
      <c r="F170" s="67" t="s">
        <v>126</v>
      </c>
      <c r="G170" s="44"/>
    </row>
    <row r="171" spans="1:7" x14ac:dyDescent="0.35">
      <c r="A171" s="41" t="s">
        <v>127</v>
      </c>
      <c r="D171" s="57">
        <v>1364061.75</v>
      </c>
      <c r="E171" s="68">
        <v>70</v>
      </c>
      <c r="F171" s="66">
        <v>2.0872733554431213E-3</v>
      </c>
      <c r="G171" s="44"/>
    </row>
    <row r="172" spans="1:7" x14ac:dyDescent="0.35">
      <c r="A172" s="41" t="s">
        <v>128</v>
      </c>
      <c r="D172" s="57">
        <v>215994.67</v>
      </c>
      <c r="E172" s="68">
        <v>16</v>
      </c>
      <c r="F172" s="66">
        <v>3.3051283756672288E-4</v>
      </c>
      <c r="G172" s="44"/>
    </row>
    <row r="173" spans="1:7" x14ac:dyDescent="0.35">
      <c r="A173" s="41" t="s">
        <v>129</v>
      </c>
      <c r="D173" s="19">
        <v>147856.06</v>
      </c>
      <c r="E173" s="69">
        <v>11</v>
      </c>
      <c r="F173" s="66">
        <v>2.2624783260640472E-4</v>
      </c>
      <c r="G173" s="44"/>
    </row>
    <row r="174" spans="1:7" x14ac:dyDescent="0.35">
      <c r="A174" s="41" t="s">
        <v>130</v>
      </c>
      <c r="D174" s="70">
        <v>0</v>
      </c>
      <c r="E174" s="71">
        <v>0</v>
      </c>
      <c r="F174" s="72">
        <v>0</v>
      </c>
      <c r="G174" s="44"/>
    </row>
    <row r="175" spans="1:7" x14ac:dyDescent="0.35">
      <c r="A175" s="26" t="s">
        <v>131</v>
      </c>
      <c r="D175" s="73">
        <f>SUM(D171:D174)</f>
        <v>1727912.48</v>
      </c>
      <c r="E175" s="68">
        <f>SUM(E171:E174)</f>
        <v>97</v>
      </c>
      <c r="F175" s="74">
        <f>SUM(F171:F174)</f>
        <v>2.6440340256162487E-3</v>
      </c>
      <c r="G175" s="44"/>
    </row>
    <row r="176" spans="1:7" x14ac:dyDescent="0.35">
      <c r="A176" s="26"/>
      <c r="D176" s="57"/>
      <c r="E176" s="68"/>
      <c r="F176" s="43"/>
      <c r="G176" s="44"/>
    </row>
    <row r="177" spans="1:7" x14ac:dyDescent="0.35">
      <c r="A177" s="26" t="s">
        <v>132</v>
      </c>
      <c r="D177" s="66"/>
      <c r="E177" s="66"/>
      <c r="F177" s="65"/>
      <c r="G177" s="44"/>
    </row>
    <row r="178" spans="1:7" x14ac:dyDescent="0.35">
      <c r="A178" s="26" t="s">
        <v>133</v>
      </c>
      <c r="D178" s="66">
        <v>3.7590429999999998E-4</v>
      </c>
      <c r="E178" s="66">
        <v>3.4335609999999999E-4</v>
      </c>
      <c r="F178" s="65"/>
      <c r="G178" s="44"/>
    </row>
    <row r="179" spans="1:7" x14ac:dyDescent="0.35">
      <c r="A179" s="26" t="s">
        <v>134</v>
      </c>
      <c r="D179" s="66">
        <v>3.313662E-4</v>
      </c>
      <c r="E179" s="66">
        <v>2.7414330000000002E-4</v>
      </c>
      <c r="F179" s="65"/>
      <c r="G179" s="44"/>
    </row>
    <row r="180" spans="1:7" x14ac:dyDescent="0.35">
      <c r="A180" s="26" t="s">
        <v>135</v>
      </c>
      <c r="D180" s="66">
        <v>5.5384830000000001E-4</v>
      </c>
      <c r="E180" s="66">
        <v>4.5487860000000002E-4</v>
      </c>
      <c r="F180" s="65"/>
      <c r="G180" s="44"/>
    </row>
    <row r="181" spans="1:7" x14ac:dyDescent="0.35">
      <c r="A181" s="26" t="s">
        <v>136</v>
      </c>
      <c r="D181" s="66">
        <v>5.5676067017312761E-4</v>
      </c>
      <c r="E181" s="66">
        <f>IF(D53&lt;=0,0,SUM('May23'!E172:E174)/D53)</f>
        <v>6.9278731429451158E-4</v>
      </c>
      <c r="F181" s="43"/>
      <c r="G181" s="44"/>
    </row>
    <row r="182" spans="1:7" x14ac:dyDescent="0.35">
      <c r="A182" s="26" t="s">
        <v>137</v>
      </c>
      <c r="D182" s="66">
        <f>AVERAGE(D178:D181)</f>
        <v>4.5446986754328194E-4</v>
      </c>
      <c r="E182" s="66">
        <f>AVERAGE(E178:E181)</f>
        <v>4.4129132857362796E-4</v>
      </c>
      <c r="F182" s="43"/>
      <c r="G182" s="44"/>
    </row>
    <row r="183" spans="1:7" x14ac:dyDescent="0.35">
      <c r="F183" s="43"/>
      <c r="G183" s="44"/>
    </row>
    <row r="184" spans="1:7" x14ac:dyDescent="0.35">
      <c r="A184" s="2" t="s">
        <v>138</v>
      </c>
      <c r="D184" s="75">
        <v>380177.12</v>
      </c>
      <c r="F184" s="43"/>
      <c r="G184" s="44"/>
    </row>
    <row r="185" spans="1:7" x14ac:dyDescent="0.35">
      <c r="A185" s="2" t="s">
        <v>139</v>
      </c>
      <c r="D185" s="63">
        <v>5.8174314537087649E-4</v>
      </c>
      <c r="F185" s="43"/>
      <c r="G185" s="44"/>
    </row>
    <row r="186" spans="1:7" x14ac:dyDescent="0.35">
      <c r="A186" s="2" t="s">
        <v>140</v>
      </c>
      <c r="D186" s="66">
        <v>4.9000000000000002E-2</v>
      </c>
      <c r="F186" s="43"/>
      <c r="G186" s="44"/>
    </row>
    <row r="187" spans="1:7" x14ac:dyDescent="0.35">
      <c r="A187" s="2" t="s">
        <v>141</v>
      </c>
      <c r="D187" s="76" t="str">
        <f>+IF(D185&lt;=D186,"No","Yes")</f>
        <v>No</v>
      </c>
      <c r="F187" s="43"/>
      <c r="G187" s="44"/>
    </row>
    <row r="188" spans="1:7" x14ac:dyDescent="0.35">
      <c r="F188" s="43"/>
      <c r="G188" s="44"/>
    </row>
    <row r="189" spans="1:7" x14ac:dyDescent="0.35">
      <c r="A189" s="2" t="s">
        <v>142</v>
      </c>
      <c r="D189" s="77">
        <v>1513065.31</v>
      </c>
      <c r="F189" s="43"/>
      <c r="G189" s="44"/>
    </row>
    <row r="190" spans="1:7" x14ac:dyDescent="0.35">
      <c r="A190" s="2" t="s">
        <v>143</v>
      </c>
      <c r="B190" s="78"/>
      <c r="C190" s="78"/>
      <c r="D190" s="79">
        <v>68</v>
      </c>
      <c r="F190" s="43"/>
      <c r="G190" s="44"/>
    </row>
    <row r="191" spans="1:7" x14ac:dyDescent="0.35">
      <c r="F191" s="43"/>
      <c r="G191" s="44"/>
    </row>
    <row r="192" spans="1:7" x14ac:dyDescent="0.35">
      <c r="A192" s="2" t="s">
        <v>144</v>
      </c>
      <c r="F192" s="43"/>
      <c r="G192" s="44"/>
    </row>
    <row r="193" spans="1:7" x14ac:dyDescent="0.35">
      <c r="F193" s="43"/>
      <c r="G193" s="44"/>
    </row>
    <row r="194" spans="1:7" x14ac:dyDescent="0.35">
      <c r="A194" s="26"/>
      <c r="E194" s="80"/>
      <c r="F194" s="43"/>
      <c r="G194" s="44"/>
    </row>
    <row r="195" spans="1:7" x14ac:dyDescent="0.35">
      <c r="A195" s="26" t="s">
        <v>145</v>
      </c>
      <c r="E195" s="10"/>
      <c r="F195" s="43"/>
      <c r="G195" s="44"/>
    </row>
    <row r="196" spans="1:7" x14ac:dyDescent="0.35">
      <c r="A196" s="26" t="s">
        <v>146</v>
      </c>
      <c r="E196" s="10"/>
      <c r="F196" s="43"/>
      <c r="G196" s="44"/>
    </row>
    <row r="197" spans="1:7" x14ac:dyDescent="0.35">
      <c r="A197" s="26" t="s">
        <v>147</v>
      </c>
      <c r="E197" s="80"/>
      <c r="F197" s="43"/>
      <c r="G197" s="44"/>
    </row>
    <row r="198" spans="1:7" x14ac:dyDescent="0.35">
      <c r="A198" s="26" t="s">
        <v>148</v>
      </c>
      <c r="E198" s="80" t="s">
        <v>156</v>
      </c>
      <c r="F198" s="43"/>
      <c r="G198" s="44"/>
    </row>
    <row r="199" spans="1:7" x14ac:dyDescent="0.35">
      <c r="A199" s="26"/>
      <c r="E199" s="10"/>
      <c r="F199" s="43"/>
      <c r="G199" s="44"/>
    </row>
    <row r="200" spans="1:7" x14ac:dyDescent="0.35">
      <c r="A200" s="26" t="s">
        <v>149</v>
      </c>
      <c r="E200" s="10"/>
      <c r="F200" s="43"/>
      <c r="G200" s="44"/>
    </row>
    <row r="201" spans="1:7" x14ac:dyDescent="0.35">
      <c r="A201" s="26" t="s">
        <v>150</v>
      </c>
      <c r="E201" s="80" t="s">
        <v>156</v>
      </c>
      <c r="F201" s="43"/>
      <c r="G201" s="44"/>
    </row>
    <row r="202" spans="1:7" x14ac:dyDescent="0.35">
      <c r="A202" s="26"/>
      <c r="E202" s="10"/>
      <c r="F202" s="43"/>
      <c r="G202" s="44"/>
    </row>
    <row r="203" spans="1:7" x14ac:dyDescent="0.35">
      <c r="A203" s="26" t="s">
        <v>151</v>
      </c>
      <c r="E203" s="10"/>
      <c r="F203" s="43"/>
      <c r="G203" s="44"/>
    </row>
    <row r="204" spans="1:7" x14ac:dyDescent="0.35">
      <c r="A204" s="26" t="s">
        <v>152</v>
      </c>
      <c r="E204" s="80" t="s">
        <v>156</v>
      </c>
      <c r="F204" s="43"/>
      <c r="G204" s="44"/>
    </row>
    <row r="205" spans="1:7" x14ac:dyDescent="0.35">
      <c r="A205" s="26"/>
      <c r="E205" s="80"/>
      <c r="F205" s="43"/>
      <c r="G205" s="44"/>
    </row>
    <row r="206" spans="1:7" x14ac:dyDescent="0.35">
      <c r="A206" s="26" t="s">
        <v>153</v>
      </c>
      <c r="E206" s="10"/>
      <c r="G206" s="44"/>
    </row>
    <row r="207" spans="1:7" x14ac:dyDescent="0.35">
      <c r="A207" s="26" t="s">
        <v>154</v>
      </c>
      <c r="E207" s="80" t="s">
        <v>156</v>
      </c>
      <c r="G207" s="44"/>
    </row>
    <row r="212" spans="1:5" x14ac:dyDescent="0.35">
      <c r="B212" s="81"/>
      <c r="C212" s="81"/>
      <c r="D212" s="81"/>
      <c r="E212" s="81"/>
    </row>
    <row r="213" spans="1:5" x14ac:dyDescent="0.35">
      <c r="B213" s="81"/>
      <c r="C213" s="81"/>
      <c r="D213" s="81"/>
      <c r="E213" s="81"/>
    </row>
    <row r="214" spans="1:5" x14ac:dyDescent="0.35">
      <c r="B214" s="81"/>
      <c r="C214" s="81"/>
      <c r="D214" s="81"/>
      <c r="E214" s="81"/>
    </row>
    <row r="215" spans="1:5" x14ac:dyDescent="0.35">
      <c r="B215" s="81"/>
      <c r="C215" s="81"/>
      <c r="D215" s="81"/>
      <c r="E215" s="81"/>
    </row>
    <row r="216" spans="1:5" x14ac:dyDescent="0.35">
      <c r="A216" s="81"/>
      <c r="B216" s="81"/>
      <c r="C216" s="81"/>
      <c r="D216" s="81"/>
      <c r="E216" s="81"/>
    </row>
    <row r="217" spans="1:5" x14ac:dyDescent="0.35">
      <c r="A217" s="81"/>
      <c r="B217" s="81"/>
      <c r="C217" s="81"/>
      <c r="D217" s="81"/>
      <c r="E217" s="81"/>
    </row>
    <row r="218" spans="1:5" x14ac:dyDescent="0.35">
      <c r="A218" s="81"/>
      <c r="B218" s="81"/>
      <c r="C218" s="81"/>
      <c r="D218" s="81"/>
      <c r="E218" s="81"/>
    </row>
    <row r="219" spans="1:5" x14ac:dyDescent="0.35">
      <c r="A219" s="81"/>
      <c r="B219" s="81"/>
      <c r="C219" s="81"/>
      <c r="D219" s="81"/>
      <c r="E219" s="81"/>
    </row>
    <row r="220" spans="1:5" x14ac:dyDescent="0.35">
      <c r="A220" s="81"/>
      <c r="B220" s="81"/>
      <c r="C220" s="81"/>
      <c r="D220" s="81"/>
      <c r="E220" s="81"/>
    </row>
    <row r="222" spans="1:5" x14ac:dyDescent="0.35">
      <c r="A222" s="81"/>
      <c r="B222" s="81"/>
      <c r="C222" s="81"/>
      <c r="D222" s="81"/>
      <c r="E222" s="81"/>
    </row>
    <row r="223" spans="1:5" x14ac:dyDescent="0.35">
      <c r="A223" s="81"/>
      <c r="B223" s="81"/>
      <c r="C223" s="81"/>
      <c r="D223" s="81"/>
      <c r="E223" s="81"/>
    </row>
    <row r="224" spans="1:5" x14ac:dyDescent="0.35">
      <c r="A224" s="81"/>
      <c r="B224" s="81"/>
      <c r="C224" s="81"/>
      <c r="D224" s="81"/>
      <c r="E224" s="81"/>
    </row>
    <row r="225" spans="1:5" x14ac:dyDescent="0.35">
      <c r="A225" s="81"/>
      <c r="B225" s="81"/>
      <c r="C225" s="81"/>
      <c r="D225" s="81"/>
      <c r="E225" s="81"/>
    </row>
    <row r="226" spans="1:5" x14ac:dyDescent="0.35">
      <c r="A226" s="81"/>
      <c r="B226" s="81"/>
      <c r="C226" s="81"/>
      <c r="D226" s="81"/>
      <c r="E226" s="81"/>
    </row>
    <row r="227" spans="1:5" x14ac:dyDescent="0.35">
      <c r="A227" s="81"/>
      <c r="B227" s="81"/>
      <c r="C227" s="81"/>
      <c r="D227" s="81"/>
      <c r="E227" s="81"/>
    </row>
    <row r="228" spans="1:5" x14ac:dyDescent="0.35">
      <c r="A228" s="81"/>
      <c r="B228" s="81"/>
      <c r="C228" s="81"/>
      <c r="D228" s="81"/>
      <c r="E228" s="81"/>
    </row>
  </sheetData>
  <pageMargins left="0.7" right="0.7" top="0.75" bottom="0.75" header="0.3" footer="0.3"/>
  <pageSetup scale="49" fitToHeight="0" orientation="portrait" r:id="rId1"/>
  <headerFooter>
    <oddHeader xml:space="preserve">&amp;CNissan Auto Receivables 22-A
</oddHeader>
    <oddFooter>Page &amp;P of &amp;N</oddFooter>
  </headerFooter>
  <rowBreaks count="3" manualBreakCount="3">
    <brk id="54" max="16383" man="1"/>
    <brk id="108" max="16383" man="1"/>
    <brk id="169" max="16383" man="1"/>
  </rowBreaks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7FFE19-E387-432B-9D65-FEA10E3891ED}">
  <sheetPr codeName="Sheet8">
    <pageSetUpPr fitToPage="1"/>
  </sheetPr>
  <dimension ref="A1:IV228"/>
  <sheetViews>
    <sheetView showRuler="0" zoomScale="80" zoomScaleNormal="80" zoomScaleSheetLayoutView="90" workbookViewId="0">
      <selection activeCell="A55" sqref="A55"/>
    </sheetView>
  </sheetViews>
  <sheetFormatPr defaultColWidth="9.1796875" defaultRowHeight="17.5" x14ac:dyDescent="0.35"/>
  <cols>
    <col min="1" max="1" width="43.453125" style="2" customWidth="1"/>
    <col min="2" max="2" width="23.81640625" style="2" customWidth="1"/>
    <col min="3" max="3" width="26.81640625" style="2" customWidth="1"/>
    <col min="4" max="4" width="24.7265625" style="2" customWidth="1"/>
    <col min="5" max="5" width="39.26953125" style="2" bestFit="1" customWidth="1"/>
    <col min="6" max="6" width="23.81640625" style="3" customWidth="1"/>
    <col min="7" max="7" width="34.54296875" style="4" customWidth="1"/>
    <col min="8" max="9" width="34.54296875" style="2" customWidth="1"/>
    <col min="10" max="10" width="9.1796875" style="2"/>
    <col min="11" max="11" width="9.54296875" style="2" bestFit="1" customWidth="1"/>
    <col min="12" max="16384" width="9.1796875" style="2"/>
  </cols>
  <sheetData>
    <row r="1" spans="1:13" ht="18" x14ac:dyDescent="0.35">
      <c r="A1" s="1" t="s">
        <v>0</v>
      </c>
    </row>
    <row r="2" spans="1:13" ht="15.75" customHeight="1" x14ac:dyDescent="0.45">
      <c r="C2" s="5"/>
    </row>
    <row r="3" spans="1:13" ht="15.75" customHeight="1" x14ac:dyDescent="0.45">
      <c r="A3" s="2" t="s">
        <v>1</v>
      </c>
      <c r="B3" s="6">
        <v>45046</v>
      </c>
      <c r="C3" s="7" t="s">
        <v>2</v>
      </c>
      <c r="D3" s="2">
        <v>30</v>
      </c>
      <c r="E3" s="2" t="s">
        <v>3</v>
      </c>
      <c r="F3" s="8">
        <v>45017</v>
      </c>
      <c r="G3" s="2"/>
    </row>
    <row r="4" spans="1:13" ht="15.75" customHeight="1" x14ac:dyDescent="0.45">
      <c r="A4" s="2" t="s">
        <v>4</v>
      </c>
      <c r="B4" s="6">
        <v>45061</v>
      </c>
      <c r="C4" s="7" t="s">
        <v>5</v>
      </c>
      <c r="D4" s="9">
        <v>28</v>
      </c>
      <c r="E4" s="2" t="s">
        <v>6</v>
      </c>
      <c r="F4" s="8">
        <v>45046</v>
      </c>
      <c r="G4" s="2"/>
    </row>
    <row r="5" spans="1:13" ht="17.25" customHeight="1" x14ac:dyDescent="0.45">
      <c r="C5" s="5"/>
      <c r="E5" s="2" t="s">
        <v>7</v>
      </c>
      <c r="F5" s="8">
        <v>45033</v>
      </c>
      <c r="G5" s="2"/>
    </row>
    <row r="6" spans="1:13" ht="15.75" customHeight="1" x14ac:dyDescent="0.45">
      <c r="C6" s="5"/>
      <c r="E6" s="2" t="s">
        <v>8</v>
      </c>
      <c r="F6" s="8">
        <v>45061</v>
      </c>
      <c r="G6" s="2"/>
    </row>
    <row r="7" spans="1:13" x14ac:dyDescent="0.35">
      <c r="A7" s="10"/>
      <c r="B7" s="11"/>
      <c r="C7" s="12"/>
      <c r="D7" s="10"/>
      <c r="E7" s="10"/>
      <c r="F7" s="13"/>
    </row>
    <row r="8" spans="1:13" x14ac:dyDescent="0.35">
      <c r="A8" s="10"/>
      <c r="B8" s="10"/>
      <c r="C8" s="12"/>
      <c r="D8" s="10"/>
      <c r="E8" s="10"/>
      <c r="F8" s="13"/>
    </row>
    <row r="9" spans="1:13" x14ac:dyDescent="0.35">
      <c r="B9" s="14" t="s">
        <v>9</v>
      </c>
      <c r="C9" s="14" t="s">
        <v>10</v>
      </c>
      <c r="D9" s="14" t="s">
        <v>11</v>
      </c>
      <c r="E9" s="14" t="s">
        <v>12</v>
      </c>
      <c r="F9" s="15" t="s">
        <v>13</v>
      </c>
    </row>
    <row r="10" spans="1:13" x14ac:dyDescent="0.35">
      <c r="A10" s="2" t="s">
        <v>14</v>
      </c>
      <c r="B10" s="16"/>
      <c r="C10" s="17">
        <v>1142065005.3199999</v>
      </c>
      <c r="D10" s="18">
        <v>705427970.77999997</v>
      </c>
      <c r="E10" s="19">
        <v>680498152.42999995</v>
      </c>
      <c r="F10" s="20">
        <f>IF(C12&lt;=0,0,E10/C12)</f>
        <v>0.65327822563457616</v>
      </c>
      <c r="G10" s="21"/>
      <c r="H10" s="22"/>
      <c r="I10" s="22"/>
      <c r="J10" s="22"/>
      <c r="K10" s="22"/>
      <c r="L10" s="22"/>
      <c r="M10" s="22"/>
    </row>
    <row r="11" spans="1:13" x14ac:dyDescent="0.35">
      <c r="A11" s="2" t="s">
        <v>15</v>
      </c>
      <c r="B11" s="16"/>
      <c r="C11" s="23">
        <v>100398337.54000001</v>
      </c>
      <c r="D11" s="18">
        <v>49203449.710000001</v>
      </c>
      <c r="E11" s="19">
        <v>46595226.969999999</v>
      </c>
      <c r="F11" s="20"/>
      <c r="G11" s="21"/>
      <c r="H11" s="22"/>
      <c r="I11" s="22"/>
      <c r="J11" s="22"/>
      <c r="K11" s="22"/>
      <c r="L11" s="22"/>
      <c r="M11" s="22"/>
    </row>
    <row r="12" spans="1:13" x14ac:dyDescent="0.35">
      <c r="A12" s="2" t="s">
        <v>16</v>
      </c>
      <c r="B12" s="16"/>
      <c r="C12" s="24">
        <f>C10-C11</f>
        <v>1041666667.78</v>
      </c>
      <c r="D12" s="18">
        <v>656224521.06999993</v>
      </c>
      <c r="E12" s="19">
        <v>633902925.45999992</v>
      </c>
      <c r="F12" s="20"/>
      <c r="G12" s="21"/>
      <c r="H12" s="22"/>
      <c r="I12" s="22"/>
      <c r="J12" s="22"/>
      <c r="K12" s="22"/>
      <c r="L12" s="22"/>
      <c r="M12" s="22"/>
    </row>
    <row r="13" spans="1:13" x14ac:dyDescent="0.35">
      <c r="A13" s="2" t="s">
        <v>17</v>
      </c>
      <c r="B13" s="10"/>
      <c r="C13" s="24">
        <f>SUM(C14:C19)</f>
        <v>1041666667.78</v>
      </c>
      <c r="D13" s="18">
        <f>SUM(D14:D19)</f>
        <v>656224521.06999993</v>
      </c>
      <c r="E13" s="19">
        <f>SUM(E14:E19)</f>
        <v>633902925.45999992</v>
      </c>
      <c r="F13" s="20">
        <f>IF(C13&lt;=0,0,E13/C13)</f>
        <v>0.60854680779118508</v>
      </c>
      <c r="G13" s="21"/>
      <c r="H13" s="25"/>
      <c r="I13" s="22"/>
      <c r="J13" s="22"/>
      <c r="K13" s="22"/>
      <c r="L13" s="22"/>
      <c r="M13" s="22"/>
    </row>
    <row r="14" spans="1:13" x14ac:dyDescent="0.35">
      <c r="A14" s="26" t="s">
        <v>18</v>
      </c>
      <c r="B14" s="27">
        <v>4.9597E-3</v>
      </c>
      <c r="C14" s="23">
        <v>180000000</v>
      </c>
      <c r="D14" s="18">
        <v>0</v>
      </c>
      <c r="E14" s="19">
        <v>0</v>
      </c>
      <c r="F14" s="20">
        <f t="shared" ref="F14:F19" si="0">IF(C14&lt;=0,0,E14/C14)</f>
        <v>0</v>
      </c>
      <c r="G14" s="21"/>
      <c r="H14" s="25"/>
      <c r="I14" s="22"/>
      <c r="J14" s="22"/>
      <c r="K14" s="22"/>
      <c r="L14" s="22"/>
      <c r="M14" s="22"/>
    </row>
    <row r="15" spans="1:13" x14ac:dyDescent="0.35">
      <c r="A15" s="26" t="s">
        <v>19</v>
      </c>
      <c r="B15" s="27">
        <v>1.32E-2</v>
      </c>
      <c r="C15" s="23">
        <v>365000000</v>
      </c>
      <c r="D15" s="18">
        <v>159557853.28999999</v>
      </c>
      <c r="E15" s="19">
        <v>137236257.67999998</v>
      </c>
      <c r="F15" s="20">
        <f t="shared" si="0"/>
        <v>0.37598974706849309</v>
      </c>
      <c r="G15" s="21"/>
      <c r="I15" s="22"/>
      <c r="J15" s="22"/>
      <c r="K15" s="22"/>
      <c r="L15" s="22"/>
      <c r="M15" s="22"/>
    </row>
    <row r="16" spans="1:13" x14ac:dyDescent="0.35">
      <c r="A16" s="26" t="s">
        <v>20</v>
      </c>
      <c r="B16" s="27">
        <v>0</v>
      </c>
      <c r="C16" s="23">
        <v>0</v>
      </c>
      <c r="D16" s="18">
        <v>0</v>
      </c>
      <c r="E16" s="19">
        <v>0</v>
      </c>
      <c r="F16" s="20">
        <f>IF(C16&lt;=0,0,E16/C16)</f>
        <v>0</v>
      </c>
      <c r="G16" s="21"/>
      <c r="I16" s="22"/>
      <c r="J16" s="22"/>
      <c r="K16" s="22"/>
      <c r="L16" s="22"/>
      <c r="M16" s="22"/>
    </row>
    <row r="17" spans="1:13" x14ac:dyDescent="0.35">
      <c r="A17" s="26" t="s">
        <v>21</v>
      </c>
      <c r="B17" s="27">
        <v>1.8599999999999998E-2</v>
      </c>
      <c r="C17" s="23">
        <v>365000000</v>
      </c>
      <c r="D17" s="18">
        <v>365000000</v>
      </c>
      <c r="E17" s="19">
        <v>365000000</v>
      </c>
      <c r="F17" s="20">
        <f t="shared" si="0"/>
        <v>1</v>
      </c>
      <c r="G17" s="21"/>
      <c r="I17" s="22"/>
      <c r="J17" s="22"/>
      <c r="K17" s="22"/>
      <c r="L17" s="22"/>
      <c r="M17" s="22"/>
    </row>
    <row r="18" spans="1:13" x14ac:dyDescent="0.35">
      <c r="A18" s="26" t="s">
        <v>22</v>
      </c>
      <c r="B18" s="27">
        <v>2.07E-2</v>
      </c>
      <c r="C18" s="23">
        <v>90000000</v>
      </c>
      <c r="D18" s="18">
        <v>90000000</v>
      </c>
      <c r="E18" s="19">
        <v>90000000</v>
      </c>
      <c r="F18" s="20">
        <f t="shared" si="0"/>
        <v>1</v>
      </c>
      <c r="I18" s="22"/>
      <c r="J18" s="22"/>
      <c r="K18" s="22"/>
      <c r="L18" s="22"/>
      <c r="M18" s="22"/>
    </row>
    <row r="19" spans="1:13" x14ac:dyDescent="0.35">
      <c r="A19" s="26" t="s">
        <v>23</v>
      </c>
      <c r="B19" s="27">
        <v>0</v>
      </c>
      <c r="C19" s="17">
        <v>41666667.780000001</v>
      </c>
      <c r="D19" s="18">
        <v>41666667.780000001</v>
      </c>
      <c r="E19" s="19">
        <v>41666667.780000001</v>
      </c>
      <c r="F19" s="20">
        <f t="shared" si="0"/>
        <v>1</v>
      </c>
      <c r="I19" s="22"/>
      <c r="J19" s="22"/>
      <c r="K19" s="22"/>
      <c r="L19" s="22"/>
      <c r="M19" s="22"/>
    </row>
    <row r="20" spans="1:13" x14ac:dyDescent="0.35">
      <c r="A20" s="26"/>
      <c r="B20" s="28"/>
      <c r="C20" s="29"/>
      <c r="D20" s="29"/>
      <c r="E20" s="29"/>
      <c r="F20" s="30"/>
    </row>
    <row r="21" spans="1:13" x14ac:dyDescent="0.35">
      <c r="A21" s="26"/>
      <c r="B21" s="28"/>
      <c r="C21" s="29"/>
      <c r="D21" s="29"/>
      <c r="E21" s="29"/>
      <c r="F21" s="31"/>
    </row>
    <row r="22" spans="1:13" ht="35" x14ac:dyDescent="0.35">
      <c r="A22" s="26"/>
      <c r="B22" s="32" t="s">
        <v>24</v>
      </c>
      <c r="C22" s="32" t="s">
        <v>25</v>
      </c>
      <c r="D22" s="33" t="s">
        <v>26</v>
      </c>
      <c r="E22" s="33" t="s">
        <v>27</v>
      </c>
      <c r="F22" s="31"/>
    </row>
    <row r="23" spans="1:13" x14ac:dyDescent="0.35">
      <c r="A23" s="26" t="s">
        <v>18</v>
      </c>
      <c r="B23" s="18">
        <v>0</v>
      </c>
      <c r="C23" s="18">
        <v>0</v>
      </c>
      <c r="D23" s="34">
        <f>IF(C14&lt;=0,0,B23/(C14/1000))</f>
        <v>0</v>
      </c>
      <c r="E23" s="35">
        <f>IF(C14&lt;=0,0,C23/(C14/1000))</f>
        <v>0</v>
      </c>
      <c r="F23" s="31"/>
    </row>
    <row r="24" spans="1:13" x14ac:dyDescent="0.35">
      <c r="A24" s="26" t="s">
        <v>19</v>
      </c>
      <c r="B24" s="18">
        <v>22321595.610000014</v>
      </c>
      <c r="C24" s="18">
        <v>175513.64</v>
      </c>
      <c r="D24" s="34">
        <f t="shared" ref="D24:D28" si="1">IF(C15&lt;=0,0,B24/(C15/1000))</f>
        <v>61.155056465753461</v>
      </c>
      <c r="E24" s="35">
        <f t="shared" ref="E24:E28" si="2">IF(C15&lt;=0,0,C24/(C15/1000))</f>
        <v>0.48085928767123293</v>
      </c>
      <c r="F24" s="31"/>
    </row>
    <row r="25" spans="1:13" x14ac:dyDescent="0.35">
      <c r="A25" s="26" t="s">
        <v>20</v>
      </c>
      <c r="B25" s="18">
        <v>0</v>
      </c>
      <c r="C25" s="18">
        <v>0</v>
      </c>
      <c r="D25" s="34">
        <f t="shared" si="1"/>
        <v>0</v>
      </c>
      <c r="E25" s="35">
        <f>IF(C16&lt;=0,0,C25/(C16/1000))</f>
        <v>0</v>
      </c>
      <c r="F25" s="31"/>
    </row>
    <row r="26" spans="1:13" x14ac:dyDescent="0.35">
      <c r="A26" s="26" t="s">
        <v>21</v>
      </c>
      <c r="B26" s="18">
        <v>0</v>
      </c>
      <c r="C26" s="18">
        <v>565750</v>
      </c>
      <c r="D26" s="34">
        <f t="shared" si="1"/>
        <v>0</v>
      </c>
      <c r="E26" s="35">
        <f t="shared" si="2"/>
        <v>1.55</v>
      </c>
      <c r="F26" s="31"/>
    </row>
    <row r="27" spans="1:13" x14ac:dyDescent="0.35">
      <c r="A27" s="26" t="s">
        <v>22</v>
      </c>
      <c r="B27" s="18">
        <v>0</v>
      </c>
      <c r="C27" s="18">
        <v>155250</v>
      </c>
      <c r="D27" s="34">
        <f t="shared" si="1"/>
        <v>0</v>
      </c>
      <c r="E27" s="35">
        <f t="shared" si="2"/>
        <v>1.7250000000000001</v>
      </c>
      <c r="F27" s="31"/>
    </row>
    <row r="28" spans="1:13" x14ac:dyDescent="0.35">
      <c r="A28" s="26" t="s">
        <v>23</v>
      </c>
      <c r="B28" s="18">
        <v>0</v>
      </c>
      <c r="C28" s="18">
        <v>0</v>
      </c>
      <c r="D28" s="34">
        <f t="shared" si="1"/>
        <v>0</v>
      </c>
      <c r="E28" s="35">
        <f t="shared" si="2"/>
        <v>0</v>
      </c>
      <c r="F28" s="31"/>
    </row>
    <row r="29" spans="1:13" ht="18" thickBot="1" x14ac:dyDescent="0.4">
      <c r="A29" s="2" t="s">
        <v>28</v>
      </c>
      <c r="B29" s="36">
        <f>SUM(B23:B28)</f>
        <v>22321595.610000014</v>
      </c>
      <c r="C29" s="36">
        <f>SUM(C23:C28)</f>
        <v>896513.64</v>
      </c>
      <c r="D29" s="37"/>
      <c r="E29" s="29"/>
      <c r="F29" s="31"/>
    </row>
    <row r="30" spans="1:13" x14ac:dyDescent="0.35">
      <c r="B30" s="25"/>
      <c r="C30" s="25"/>
      <c r="D30" s="38"/>
      <c r="E30" s="25"/>
      <c r="F30" s="39"/>
    </row>
    <row r="31" spans="1:13" x14ac:dyDescent="0.35">
      <c r="A31" s="26"/>
      <c r="B31" s="28"/>
      <c r="C31" s="25"/>
      <c r="D31" s="25"/>
      <c r="E31" s="25"/>
      <c r="F31" s="39"/>
    </row>
    <row r="32" spans="1:13" x14ac:dyDescent="0.35">
      <c r="A32" s="2" t="s">
        <v>29</v>
      </c>
      <c r="E32" s="40"/>
    </row>
    <row r="33" spans="1:7" x14ac:dyDescent="0.35">
      <c r="E33" s="40"/>
    </row>
    <row r="34" spans="1:7" x14ac:dyDescent="0.35">
      <c r="A34" s="26" t="s">
        <v>30</v>
      </c>
    </row>
    <row r="35" spans="1:7" x14ac:dyDescent="0.35">
      <c r="A35" s="41" t="s">
        <v>31</v>
      </c>
      <c r="E35" s="42">
        <v>752079.3</v>
      </c>
      <c r="F35" s="43"/>
      <c r="G35" s="44"/>
    </row>
    <row r="36" spans="1:7" x14ac:dyDescent="0.35">
      <c r="A36" s="41" t="s">
        <v>32</v>
      </c>
      <c r="E36" s="45">
        <v>0</v>
      </c>
      <c r="F36" s="43"/>
      <c r="G36" s="44"/>
    </row>
    <row r="37" spans="1:7" x14ac:dyDescent="0.35">
      <c r="A37" s="26" t="s">
        <v>33</v>
      </c>
      <c r="E37" s="42">
        <f>SUM(E35:E36)</f>
        <v>752079.3</v>
      </c>
      <c r="F37" s="43"/>
      <c r="G37" s="44"/>
    </row>
    <row r="38" spans="1:7" x14ac:dyDescent="0.35">
      <c r="E38" s="46"/>
      <c r="F38" s="43"/>
      <c r="G38" s="44"/>
    </row>
    <row r="39" spans="1:7" x14ac:dyDescent="0.35">
      <c r="A39" s="26" t="s">
        <v>34</v>
      </c>
      <c r="E39" s="46"/>
      <c r="F39" s="43"/>
      <c r="G39" s="44"/>
    </row>
    <row r="40" spans="1:7" x14ac:dyDescent="0.35">
      <c r="A40" s="41" t="s">
        <v>35</v>
      </c>
      <c r="E40" s="42">
        <v>24803535.550000001</v>
      </c>
      <c r="F40" s="43"/>
      <c r="G40" s="44"/>
    </row>
    <row r="41" spans="1:7" x14ac:dyDescent="0.35">
      <c r="A41" s="41" t="s">
        <v>36</v>
      </c>
      <c r="E41" s="45">
        <v>0</v>
      </c>
      <c r="F41" s="43"/>
      <c r="G41" s="44"/>
    </row>
    <row r="42" spans="1:7" x14ac:dyDescent="0.35">
      <c r="A42" s="26" t="s">
        <v>37</v>
      </c>
      <c r="E42" s="42">
        <f>SUM(E40:E41)</f>
        <v>24803535.550000001</v>
      </c>
      <c r="F42" s="43"/>
      <c r="G42" s="44"/>
    </row>
    <row r="43" spans="1:7" x14ac:dyDescent="0.35">
      <c r="A43" s="41"/>
      <c r="E43" s="47"/>
      <c r="F43" s="43"/>
      <c r="G43" s="44"/>
    </row>
    <row r="44" spans="1:7" x14ac:dyDescent="0.35">
      <c r="A44" s="26" t="s">
        <v>38</v>
      </c>
      <c r="E44" s="42">
        <v>238508.56</v>
      </c>
      <c r="F44" s="43"/>
      <c r="G44" s="44"/>
    </row>
    <row r="45" spans="1:7" x14ac:dyDescent="0.35">
      <c r="A45" s="26"/>
      <c r="E45" s="42"/>
      <c r="F45" s="43"/>
      <c r="G45" s="44"/>
    </row>
    <row r="46" spans="1:7" x14ac:dyDescent="0.35">
      <c r="A46" s="26"/>
      <c r="E46" s="48"/>
      <c r="F46" s="43"/>
      <c r="G46" s="44"/>
    </row>
    <row r="47" spans="1:7" ht="18" thickBot="1" x14ac:dyDescent="0.4">
      <c r="A47" s="2" t="s">
        <v>39</v>
      </c>
      <c r="E47" s="49">
        <f>E37+E42+E44</f>
        <v>25794123.41</v>
      </c>
      <c r="F47" s="43"/>
      <c r="G47" s="44"/>
    </row>
    <row r="48" spans="1:7" ht="18" thickTop="1" x14ac:dyDescent="0.35">
      <c r="E48" s="50"/>
      <c r="F48" s="43"/>
      <c r="G48" s="44"/>
    </row>
    <row r="49" spans="1:7" x14ac:dyDescent="0.35">
      <c r="A49" s="2" t="s">
        <v>40</v>
      </c>
      <c r="D49" s="51"/>
      <c r="E49" s="52"/>
      <c r="F49" s="43"/>
      <c r="G49" s="44"/>
    </row>
    <row r="50" spans="1:7" x14ac:dyDescent="0.35">
      <c r="D50" s="53" t="s">
        <v>41</v>
      </c>
      <c r="E50" s="53" t="s">
        <v>42</v>
      </c>
      <c r="F50" s="43"/>
      <c r="G50" s="44"/>
    </row>
    <row r="51" spans="1:7" x14ac:dyDescent="0.35">
      <c r="A51" s="26" t="s">
        <v>43</v>
      </c>
      <c r="D51" s="54">
        <v>40125</v>
      </c>
      <c r="E51" s="48">
        <v>656224521.06999993</v>
      </c>
      <c r="F51" s="43"/>
      <c r="G51" s="44"/>
    </row>
    <row r="52" spans="1:7" x14ac:dyDescent="0.35">
      <c r="A52" s="26" t="s">
        <v>44</v>
      </c>
      <c r="D52" s="10"/>
      <c r="E52" s="45">
        <f>D12-E12</f>
        <v>22321595.610000014</v>
      </c>
      <c r="F52" s="43"/>
      <c r="G52" s="44"/>
    </row>
    <row r="53" spans="1:7" x14ac:dyDescent="0.35">
      <c r="A53" s="26"/>
      <c r="D53" s="55">
        <v>39571</v>
      </c>
      <c r="E53" s="56">
        <f>E51-E52</f>
        <v>633902925.45999992</v>
      </c>
      <c r="F53" s="43"/>
      <c r="G53" s="44"/>
    </row>
    <row r="54" spans="1:7" x14ac:dyDescent="0.35">
      <c r="F54" s="43"/>
      <c r="G54" s="44"/>
    </row>
    <row r="55" spans="1:7" x14ac:dyDescent="0.35">
      <c r="A55" s="2" t="s">
        <v>45</v>
      </c>
      <c r="E55" s="51"/>
      <c r="F55" s="43"/>
      <c r="G55" s="44"/>
    </row>
    <row r="56" spans="1:7" x14ac:dyDescent="0.35">
      <c r="F56" s="43"/>
      <c r="G56" s="44"/>
    </row>
    <row r="57" spans="1:7" x14ac:dyDescent="0.35">
      <c r="A57" s="26" t="s">
        <v>39</v>
      </c>
      <c r="E57" s="57">
        <f>E47</f>
        <v>25794123.41</v>
      </c>
      <c r="F57" s="43"/>
      <c r="G57" s="44"/>
    </row>
    <row r="58" spans="1:7" x14ac:dyDescent="0.35">
      <c r="A58" s="26" t="s">
        <v>46</v>
      </c>
      <c r="E58" s="57">
        <v>0</v>
      </c>
      <c r="F58" s="43"/>
      <c r="G58" s="44"/>
    </row>
    <row r="59" spans="1:7" x14ac:dyDescent="0.35">
      <c r="A59" s="26" t="s">
        <v>47</v>
      </c>
      <c r="E59" s="12">
        <f>SUM(E57:E58)</f>
        <v>25794123.41</v>
      </c>
      <c r="F59" s="43"/>
      <c r="G59" s="44"/>
    </row>
    <row r="60" spans="1:7" x14ac:dyDescent="0.35">
      <c r="F60" s="43"/>
      <c r="G60" s="44"/>
    </row>
    <row r="61" spans="1:7" x14ac:dyDescent="0.35">
      <c r="A61" s="26" t="s">
        <v>48</v>
      </c>
      <c r="E61" s="25">
        <v>0</v>
      </c>
      <c r="F61" s="43"/>
      <c r="G61" s="44"/>
    </row>
    <row r="62" spans="1:7" x14ac:dyDescent="0.35">
      <c r="F62" s="43"/>
      <c r="G62" s="44"/>
    </row>
    <row r="63" spans="1:7" x14ac:dyDescent="0.35">
      <c r="A63" s="26" t="s">
        <v>49</v>
      </c>
      <c r="F63" s="43"/>
      <c r="G63" s="44"/>
    </row>
    <row r="64" spans="1:7" x14ac:dyDescent="0.35">
      <c r="A64" s="41" t="s">
        <v>50</v>
      </c>
      <c r="E64" s="57">
        <v>587856.64000000001</v>
      </c>
      <c r="F64" s="43"/>
      <c r="G64" s="44"/>
    </row>
    <row r="65" spans="1:7" x14ac:dyDescent="0.35">
      <c r="A65" s="41" t="s">
        <v>51</v>
      </c>
      <c r="E65" s="57">
        <v>587856.64000000001</v>
      </c>
      <c r="F65" s="43"/>
      <c r="G65" s="44"/>
    </row>
    <row r="66" spans="1:7" x14ac:dyDescent="0.35">
      <c r="A66" s="41" t="s">
        <v>52</v>
      </c>
      <c r="E66" s="12">
        <v>0</v>
      </c>
      <c r="F66" s="43"/>
      <c r="G66" s="44"/>
    </row>
    <row r="67" spans="1:7" x14ac:dyDescent="0.35">
      <c r="F67" s="43"/>
      <c r="G67" s="44"/>
    </row>
    <row r="68" spans="1:7" x14ac:dyDescent="0.35">
      <c r="A68" s="26" t="s">
        <v>53</v>
      </c>
      <c r="F68" s="43"/>
      <c r="G68" s="44"/>
    </row>
    <row r="69" spans="1:7" x14ac:dyDescent="0.35">
      <c r="A69" s="41" t="s">
        <v>54</v>
      </c>
      <c r="F69" s="43"/>
      <c r="G69" s="44"/>
    </row>
    <row r="70" spans="1:7" x14ac:dyDescent="0.35">
      <c r="A70" s="58" t="s">
        <v>55</v>
      </c>
      <c r="E70" s="57">
        <v>0</v>
      </c>
      <c r="F70" s="43"/>
      <c r="G70" s="44"/>
    </row>
    <row r="71" spans="1:7" x14ac:dyDescent="0.35">
      <c r="A71" s="58" t="s">
        <v>56</v>
      </c>
      <c r="E71" s="57">
        <v>0</v>
      </c>
      <c r="F71" s="43"/>
      <c r="G71" s="44"/>
    </row>
    <row r="72" spans="1:7" x14ac:dyDescent="0.35">
      <c r="A72" s="58" t="s">
        <v>57</v>
      </c>
      <c r="E72" s="57">
        <v>0</v>
      </c>
      <c r="F72" s="43"/>
      <c r="G72" s="44"/>
    </row>
    <row r="73" spans="1:7" x14ac:dyDescent="0.35">
      <c r="A73" s="58"/>
      <c r="E73" s="57"/>
      <c r="F73" s="43"/>
      <c r="G73" s="44"/>
    </row>
    <row r="74" spans="1:7" x14ac:dyDescent="0.35">
      <c r="A74" s="58" t="s">
        <v>58</v>
      </c>
      <c r="E74" s="57">
        <v>0</v>
      </c>
      <c r="F74" s="43"/>
      <c r="G74" s="44"/>
    </row>
    <row r="75" spans="1:7" x14ac:dyDescent="0.35">
      <c r="A75" s="58" t="s">
        <v>59</v>
      </c>
      <c r="E75" s="57">
        <v>0</v>
      </c>
      <c r="F75" s="43"/>
      <c r="G75" s="44"/>
    </row>
    <row r="76" spans="1:7" x14ac:dyDescent="0.35">
      <c r="F76" s="43"/>
      <c r="G76" s="44"/>
    </row>
    <row r="77" spans="1:7" x14ac:dyDescent="0.35">
      <c r="A77" s="41" t="s">
        <v>60</v>
      </c>
      <c r="F77" s="43"/>
      <c r="G77" s="44"/>
    </row>
    <row r="78" spans="1:7" x14ac:dyDescent="0.35">
      <c r="A78" s="58" t="s">
        <v>61</v>
      </c>
      <c r="E78" s="57">
        <v>0</v>
      </c>
      <c r="F78" s="43"/>
      <c r="G78" s="44"/>
    </row>
    <row r="79" spans="1:7" x14ac:dyDescent="0.35">
      <c r="A79" s="58" t="s">
        <v>62</v>
      </c>
      <c r="E79" s="57">
        <v>0</v>
      </c>
      <c r="F79" s="43"/>
      <c r="G79" s="44"/>
    </row>
    <row r="80" spans="1:7" x14ac:dyDescent="0.35">
      <c r="A80" s="58" t="s">
        <v>63</v>
      </c>
      <c r="E80" s="57">
        <v>175513.64</v>
      </c>
      <c r="F80" s="43"/>
      <c r="G80" s="44"/>
    </row>
    <row r="81" spans="1:7" x14ac:dyDescent="0.35">
      <c r="A81" s="58"/>
      <c r="E81" s="57"/>
      <c r="F81" s="43"/>
      <c r="G81" s="44"/>
    </row>
    <row r="82" spans="1:7" x14ac:dyDescent="0.35">
      <c r="A82" s="58" t="s">
        <v>64</v>
      </c>
      <c r="E82" s="57">
        <v>175513.64</v>
      </c>
      <c r="F82" s="43"/>
      <c r="G82" s="44"/>
    </row>
    <row r="83" spans="1:7" x14ac:dyDescent="0.35">
      <c r="A83" s="58" t="s">
        <v>65</v>
      </c>
      <c r="E83" s="57">
        <v>0</v>
      </c>
      <c r="F83" s="43"/>
      <c r="G83" s="44"/>
    </row>
    <row r="84" spans="1:7" x14ac:dyDescent="0.35">
      <c r="A84" s="58"/>
      <c r="F84" s="43"/>
      <c r="G84" s="44"/>
    </row>
    <row r="85" spans="1:7" x14ac:dyDescent="0.35">
      <c r="A85" s="41" t="s">
        <v>66</v>
      </c>
      <c r="F85" s="43"/>
      <c r="G85" s="44"/>
    </row>
    <row r="86" spans="1:7" x14ac:dyDescent="0.35">
      <c r="A86" s="58" t="s">
        <v>67</v>
      </c>
      <c r="E86" s="57">
        <v>0</v>
      </c>
      <c r="F86" s="43"/>
      <c r="G86" s="44"/>
    </row>
    <row r="87" spans="1:7" x14ac:dyDescent="0.35">
      <c r="A87" s="58" t="s">
        <v>68</v>
      </c>
      <c r="E87" s="57">
        <v>0</v>
      </c>
      <c r="F87" s="43"/>
      <c r="G87" s="44"/>
    </row>
    <row r="88" spans="1:7" x14ac:dyDescent="0.35">
      <c r="A88" s="58" t="s">
        <v>69</v>
      </c>
      <c r="E88" s="57">
        <v>0</v>
      </c>
      <c r="F88" s="43"/>
      <c r="G88" s="44"/>
    </row>
    <row r="89" spans="1:7" x14ac:dyDescent="0.35">
      <c r="A89" s="58"/>
      <c r="E89" s="57"/>
      <c r="F89" s="43"/>
      <c r="G89" s="44"/>
    </row>
    <row r="90" spans="1:7" x14ac:dyDescent="0.35">
      <c r="A90" s="58" t="s">
        <v>70</v>
      </c>
      <c r="E90" s="57">
        <v>0</v>
      </c>
      <c r="F90" s="43"/>
      <c r="G90" s="44"/>
    </row>
    <row r="91" spans="1:7" x14ac:dyDescent="0.35">
      <c r="A91" s="58" t="s">
        <v>71</v>
      </c>
      <c r="E91" s="57">
        <v>0</v>
      </c>
      <c r="F91" s="43"/>
      <c r="G91" s="44"/>
    </row>
    <row r="92" spans="1:7" x14ac:dyDescent="0.35">
      <c r="A92" s="58"/>
      <c r="F92" s="43"/>
      <c r="G92" s="44"/>
    </row>
    <row r="93" spans="1:7" x14ac:dyDescent="0.35">
      <c r="A93" s="41" t="s">
        <v>72</v>
      </c>
      <c r="F93" s="43"/>
      <c r="G93" s="44"/>
    </row>
    <row r="94" spans="1:7" x14ac:dyDescent="0.35">
      <c r="A94" s="58" t="s">
        <v>73</v>
      </c>
      <c r="E94" s="57">
        <v>0</v>
      </c>
      <c r="F94" s="43"/>
      <c r="G94" s="44"/>
    </row>
    <row r="95" spans="1:7" x14ac:dyDescent="0.35">
      <c r="A95" s="58" t="s">
        <v>74</v>
      </c>
      <c r="E95" s="57">
        <v>0</v>
      </c>
      <c r="F95" s="43"/>
      <c r="G95" s="44"/>
    </row>
    <row r="96" spans="1:7" x14ac:dyDescent="0.35">
      <c r="A96" s="58" t="s">
        <v>75</v>
      </c>
      <c r="E96" s="57">
        <v>565750</v>
      </c>
      <c r="F96" s="43"/>
      <c r="G96" s="44"/>
    </row>
    <row r="97" spans="1:7" x14ac:dyDescent="0.35">
      <c r="A97" s="58"/>
      <c r="E97" s="57"/>
      <c r="F97" s="43"/>
      <c r="G97" s="44"/>
    </row>
    <row r="98" spans="1:7" x14ac:dyDescent="0.35">
      <c r="A98" s="58" t="s">
        <v>76</v>
      </c>
      <c r="E98" s="57">
        <v>565750</v>
      </c>
      <c r="F98" s="43"/>
      <c r="G98" s="44"/>
    </row>
    <row r="99" spans="1:7" x14ac:dyDescent="0.35">
      <c r="A99" s="58" t="s">
        <v>77</v>
      </c>
      <c r="E99" s="57">
        <v>0</v>
      </c>
      <c r="F99" s="43"/>
      <c r="G99" s="44"/>
    </row>
    <row r="100" spans="1:7" x14ac:dyDescent="0.35">
      <c r="F100" s="43"/>
      <c r="G100" s="44"/>
    </row>
    <row r="101" spans="1:7" x14ac:dyDescent="0.35">
      <c r="A101" s="41" t="s">
        <v>78</v>
      </c>
      <c r="F101" s="43"/>
      <c r="G101" s="44"/>
    </row>
    <row r="102" spans="1:7" x14ac:dyDescent="0.35">
      <c r="A102" s="58" t="s">
        <v>79</v>
      </c>
      <c r="E102" s="57">
        <v>0</v>
      </c>
      <c r="F102" s="43"/>
      <c r="G102" s="44"/>
    </row>
    <row r="103" spans="1:7" x14ac:dyDescent="0.35">
      <c r="A103" s="58" t="s">
        <v>80</v>
      </c>
      <c r="E103" s="57">
        <v>0</v>
      </c>
      <c r="F103" s="43"/>
      <c r="G103" s="44"/>
    </row>
    <row r="104" spans="1:7" x14ac:dyDescent="0.35">
      <c r="A104" s="58" t="s">
        <v>81</v>
      </c>
      <c r="E104" s="57">
        <v>155250</v>
      </c>
      <c r="F104" s="43"/>
      <c r="G104" s="44"/>
    </row>
    <row r="105" spans="1:7" x14ac:dyDescent="0.35">
      <c r="A105" s="58"/>
      <c r="E105" s="57"/>
      <c r="F105" s="43"/>
      <c r="G105" s="44"/>
    </row>
    <row r="106" spans="1:7" x14ac:dyDescent="0.35">
      <c r="A106" s="58" t="s">
        <v>82</v>
      </c>
      <c r="E106" s="57">
        <v>155250</v>
      </c>
      <c r="F106" s="43"/>
      <c r="G106" s="44"/>
    </row>
    <row r="107" spans="1:7" x14ac:dyDescent="0.35">
      <c r="A107" s="58" t="s">
        <v>83</v>
      </c>
      <c r="E107" s="57">
        <v>0</v>
      </c>
      <c r="F107" s="43"/>
      <c r="G107" s="44"/>
    </row>
    <row r="108" spans="1:7" x14ac:dyDescent="0.35">
      <c r="A108" s="58"/>
      <c r="E108" s="25"/>
      <c r="F108" s="43"/>
      <c r="G108" s="44"/>
    </row>
    <row r="109" spans="1:7" x14ac:dyDescent="0.35">
      <c r="A109" s="41" t="s">
        <v>84</v>
      </c>
      <c r="F109" s="43"/>
      <c r="G109" s="44"/>
    </row>
    <row r="110" spans="1:7" x14ac:dyDescent="0.35">
      <c r="A110" s="58" t="s">
        <v>85</v>
      </c>
      <c r="E110" s="12">
        <f>E72+E80+E88+E96+E104</f>
        <v>896513.64</v>
      </c>
      <c r="F110" s="43"/>
      <c r="G110" s="44"/>
    </row>
    <row r="111" spans="1:7" x14ac:dyDescent="0.35">
      <c r="A111" s="58" t="s">
        <v>86</v>
      </c>
      <c r="E111" s="12">
        <f>E74+E82+E90+E98+E106</f>
        <v>896513.64</v>
      </c>
      <c r="F111" s="43"/>
      <c r="G111" s="44"/>
    </row>
    <row r="112" spans="1:7" x14ac:dyDescent="0.35">
      <c r="A112" s="58" t="s">
        <v>87</v>
      </c>
      <c r="E112" s="12">
        <f>E70+E78+E94+E102</f>
        <v>0</v>
      </c>
      <c r="F112" s="43"/>
      <c r="G112" s="44"/>
    </row>
    <row r="113" spans="1:7" x14ac:dyDescent="0.35">
      <c r="A113" s="58" t="s">
        <v>88</v>
      </c>
      <c r="E113" s="12">
        <f>E75+E83+E99+E107</f>
        <v>0</v>
      </c>
      <c r="F113" s="43"/>
      <c r="G113" s="44"/>
    </row>
    <row r="114" spans="1:7" x14ac:dyDescent="0.35">
      <c r="F114" s="43"/>
      <c r="G114" s="44"/>
    </row>
    <row r="115" spans="1:7" x14ac:dyDescent="0.35">
      <c r="A115" s="26" t="s">
        <v>89</v>
      </c>
      <c r="E115" s="22">
        <v>24309753.127683334</v>
      </c>
      <c r="F115" s="43"/>
      <c r="G115" s="44"/>
    </row>
    <row r="116" spans="1:7" x14ac:dyDescent="0.35">
      <c r="A116" s="41"/>
      <c r="F116" s="43"/>
      <c r="G116" s="44"/>
    </row>
    <row r="117" spans="1:7" x14ac:dyDescent="0.35">
      <c r="A117" s="26" t="s">
        <v>90</v>
      </c>
      <c r="E117" s="59">
        <v>22321595.610000014</v>
      </c>
      <c r="F117" s="43"/>
      <c r="G117" s="44"/>
    </row>
    <row r="118" spans="1:7" x14ac:dyDescent="0.35">
      <c r="A118" s="26"/>
      <c r="F118" s="43"/>
      <c r="G118" s="44"/>
    </row>
    <row r="119" spans="1:7" x14ac:dyDescent="0.35">
      <c r="A119" s="41" t="s">
        <v>91</v>
      </c>
      <c r="E119" s="57">
        <v>0</v>
      </c>
      <c r="F119" s="43"/>
      <c r="G119" s="44"/>
    </row>
    <row r="120" spans="1:7" x14ac:dyDescent="0.35">
      <c r="A120" s="41" t="s">
        <v>92</v>
      </c>
      <c r="E120" s="60">
        <v>22321595.610000014</v>
      </c>
      <c r="F120" s="43"/>
      <c r="G120" s="44"/>
    </row>
    <row r="121" spans="1:7" x14ac:dyDescent="0.35">
      <c r="A121" s="41" t="s">
        <v>93</v>
      </c>
      <c r="E121" s="12">
        <v>0</v>
      </c>
      <c r="F121" s="43"/>
      <c r="G121" s="44"/>
    </row>
    <row r="122" spans="1:7" x14ac:dyDescent="0.35">
      <c r="A122" s="41"/>
      <c r="E122" s="22"/>
      <c r="F122" s="43"/>
      <c r="G122" s="44"/>
    </row>
    <row r="123" spans="1:7" x14ac:dyDescent="0.35">
      <c r="A123" s="26" t="s">
        <v>94</v>
      </c>
      <c r="E123" s="12">
        <v>0</v>
      </c>
      <c r="F123" s="43"/>
      <c r="G123" s="44"/>
    </row>
    <row r="124" spans="1:7" x14ac:dyDescent="0.35">
      <c r="A124" s="26"/>
      <c r="E124" s="10"/>
      <c r="F124" s="43"/>
      <c r="G124" s="44"/>
    </row>
    <row r="125" spans="1:7" x14ac:dyDescent="0.35">
      <c r="A125" s="41" t="s">
        <v>95</v>
      </c>
      <c r="E125" s="57">
        <v>0</v>
      </c>
      <c r="F125" s="43"/>
      <c r="G125" s="44"/>
    </row>
    <row r="126" spans="1:7" x14ac:dyDescent="0.35">
      <c r="A126" s="41" t="s">
        <v>96</v>
      </c>
      <c r="E126" s="12">
        <v>0</v>
      </c>
      <c r="F126" s="43"/>
      <c r="G126" s="44"/>
    </row>
    <row r="127" spans="1:7" x14ac:dyDescent="0.35">
      <c r="A127" s="41" t="s">
        <v>97</v>
      </c>
      <c r="E127" s="12">
        <v>0</v>
      </c>
      <c r="F127" s="43"/>
      <c r="G127" s="44"/>
    </row>
    <row r="128" spans="1:7" x14ac:dyDescent="0.35">
      <c r="A128" s="41"/>
      <c r="E128" s="22"/>
      <c r="F128" s="43"/>
      <c r="G128" s="44"/>
    </row>
    <row r="129" spans="1:7" x14ac:dyDescent="0.35">
      <c r="A129" s="26" t="s">
        <v>98</v>
      </c>
      <c r="E129" s="12">
        <v>1988157.5176833197</v>
      </c>
      <c r="F129" s="43"/>
      <c r="G129" s="44"/>
    </row>
    <row r="130" spans="1:7" x14ac:dyDescent="0.35">
      <c r="A130" s="41" t="s">
        <v>99</v>
      </c>
      <c r="E130" s="57">
        <v>0</v>
      </c>
      <c r="F130" s="43"/>
      <c r="G130" s="44"/>
    </row>
    <row r="131" spans="1:7" x14ac:dyDescent="0.35">
      <c r="A131" s="26" t="s">
        <v>100</v>
      </c>
      <c r="E131" s="12">
        <f>E129-E130</f>
        <v>1988157.5176833197</v>
      </c>
      <c r="F131" s="43"/>
      <c r="G131" s="44"/>
    </row>
    <row r="132" spans="1:7" x14ac:dyDescent="0.35">
      <c r="F132" s="43"/>
      <c r="G132" s="44"/>
    </row>
    <row r="133" spans="1:7" hidden="1" x14ac:dyDescent="0.35">
      <c r="A133" s="2" t="s">
        <v>101</v>
      </c>
      <c r="F133" s="43"/>
      <c r="G133" s="44"/>
    </row>
    <row r="134" spans="1:7" hidden="1" x14ac:dyDescent="0.35">
      <c r="F134" s="43"/>
      <c r="G134" s="44"/>
    </row>
    <row r="135" spans="1:7" hidden="1" x14ac:dyDescent="0.35">
      <c r="A135" s="26" t="s">
        <v>102</v>
      </c>
      <c r="E135" s="57">
        <v>0</v>
      </c>
      <c r="F135" s="43"/>
      <c r="G135" s="44"/>
    </row>
    <row r="136" spans="1:7" hidden="1" x14ac:dyDescent="0.35">
      <c r="A136" s="26" t="s">
        <v>103</v>
      </c>
      <c r="E136" s="61">
        <v>0</v>
      </c>
      <c r="F136" s="43"/>
      <c r="G136" s="44"/>
    </row>
    <row r="137" spans="1:7" hidden="1" x14ac:dyDescent="0.35">
      <c r="A137" s="26" t="s">
        <v>104</v>
      </c>
      <c r="E137" s="12">
        <v>0</v>
      </c>
      <c r="F137" s="43"/>
      <c r="G137" s="44"/>
    </row>
    <row r="138" spans="1:7" hidden="1" x14ac:dyDescent="0.35">
      <c r="A138" s="26"/>
      <c r="E138" s="22"/>
      <c r="F138" s="43"/>
      <c r="G138" s="44"/>
    </row>
    <row r="139" spans="1:7" hidden="1" x14ac:dyDescent="0.35">
      <c r="A139" s="26"/>
      <c r="E139" s="22"/>
      <c r="F139" s="43"/>
      <c r="G139" s="44"/>
    </row>
    <row r="140" spans="1:7" x14ac:dyDescent="0.35">
      <c r="F140" s="43"/>
      <c r="G140" s="44"/>
    </row>
    <row r="141" spans="1:7" x14ac:dyDescent="0.35">
      <c r="A141" s="2" t="s">
        <v>105</v>
      </c>
      <c r="F141" s="43"/>
      <c r="G141" s="44"/>
    </row>
    <row r="142" spans="1:7" x14ac:dyDescent="0.35">
      <c r="F142" s="43"/>
      <c r="G142" s="44"/>
    </row>
    <row r="143" spans="1:7" x14ac:dyDescent="0.35">
      <c r="A143" s="26" t="s">
        <v>106</v>
      </c>
      <c r="E143" s="12">
        <v>2604166.6712250002</v>
      </c>
      <c r="F143" s="43"/>
      <c r="G143" s="44"/>
    </row>
    <row r="144" spans="1:7" x14ac:dyDescent="0.35">
      <c r="A144" s="26" t="s">
        <v>107</v>
      </c>
      <c r="E144" s="12">
        <v>2604166.6712250002</v>
      </c>
      <c r="G144" s="44"/>
    </row>
    <row r="145" spans="1:256" x14ac:dyDescent="0.35">
      <c r="A145" s="26" t="s">
        <v>108</v>
      </c>
      <c r="E145" s="57">
        <v>2604166.6712250002</v>
      </c>
      <c r="F145" s="43"/>
      <c r="G145" s="44"/>
    </row>
    <row r="146" spans="1:256" x14ac:dyDescent="0.35">
      <c r="A146" s="62" t="s">
        <v>109</v>
      </c>
      <c r="B146" s="62"/>
      <c r="C146" s="62"/>
      <c r="D146" s="62"/>
      <c r="E146" s="57">
        <v>0</v>
      </c>
      <c r="G146" s="44"/>
      <c r="H146" s="62"/>
      <c r="I146" s="62"/>
      <c r="J146" s="62"/>
      <c r="K146" s="62"/>
      <c r="L146" s="62"/>
      <c r="M146" s="62"/>
      <c r="N146" s="62"/>
      <c r="O146" s="62"/>
      <c r="P146" s="62"/>
      <c r="Q146" s="62"/>
      <c r="R146" s="62"/>
      <c r="S146" s="62"/>
      <c r="T146" s="62"/>
      <c r="U146" s="62"/>
      <c r="V146" s="62"/>
      <c r="W146" s="62"/>
      <c r="X146" s="62"/>
      <c r="Y146" s="62"/>
      <c r="Z146" s="62"/>
      <c r="AA146" s="62"/>
      <c r="AB146" s="62"/>
      <c r="AC146" s="62"/>
      <c r="AD146" s="62"/>
      <c r="AE146" s="62"/>
      <c r="AF146" s="62"/>
      <c r="AG146" s="62"/>
      <c r="AH146" s="62"/>
      <c r="AI146" s="62"/>
      <c r="AJ146" s="62"/>
      <c r="AK146" s="62"/>
      <c r="AL146" s="62"/>
      <c r="AM146" s="62"/>
      <c r="AN146" s="62"/>
      <c r="AO146" s="62"/>
      <c r="AP146" s="62"/>
      <c r="AQ146" s="62"/>
      <c r="AR146" s="62"/>
      <c r="AS146" s="62"/>
      <c r="AT146" s="62"/>
      <c r="AU146" s="62"/>
      <c r="AV146" s="62"/>
      <c r="AW146" s="62"/>
      <c r="AX146" s="62"/>
      <c r="AY146" s="62"/>
      <c r="AZ146" s="62"/>
      <c r="BA146" s="62"/>
      <c r="BB146" s="62"/>
      <c r="BC146" s="62"/>
      <c r="BD146" s="62"/>
      <c r="BE146" s="62"/>
      <c r="BF146" s="62"/>
      <c r="BG146" s="62"/>
      <c r="BH146" s="62"/>
      <c r="BI146" s="62"/>
      <c r="BJ146" s="62"/>
      <c r="BK146" s="62"/>
      <c r="BL146" s="62"/>
      <c r="BM146" s="62"/>
      <c r="BN146" s="62"/>
      <c r="BO146" s="62"/>
      <c r="BP146" s="62"/>
      <c r="BQ146" s="62"/>
      <c r="BR146" s="62"/>
      <c r="BS146" s="62"/>
      <c r="BT146" s="62"/>
      <c r="BU146" s="62"/>
      <c r="BV146" s="62"/>
      <c r="BW146" s="62"/>
      <c r="BX146" s="62"/>
      <c r="BY146" s="62"/>
      <c r="BZ146" s="62"/>
      <c r="CA146" s="62"/>
      <c r="CB146" s="62"/>
      <c r="CC146" s="62"/>
      <c r="CD146" s="62"/>
      <c r="CE146" s="62"/>
      <c r="CF146" s="62"/>
      <c r="CG146" s="62"/>
      <c r="CH146" s="62"/>
      <c r="CI146" s="62"/>
      <c r="CJ146" s="62"/>
      <c r="CK146" s="62"/>
      <c r="CL146" s="62"/>
      <c r="CM146" s="62"/>
      <c r="CN146" s="62"/>
      <c r="CO146" s="62"/>
      <c r="CP146" s="62"/>
      <c r="CQ146" s="62"/>
      <c r="CR146" s="62"/>
      <c r="CS146" s="62"/>
      <c r="CT146" s="62"/>
      <c r="CU146" s="62"/>
      <c r="CV146" s="62"/>
      <c r="CW146" s="62"/>
      <c r="CX146" s="62"/>
      <c r="CY146" s="62"/>
      <c r="CZ146" s="62"/>
      <c r="DA146" s="62"/>
      <c r="DB146" s="62"/>
      <c r="DC146" s="62"/>
      <c r="DD146" s="62"/>
      <c r="DE146" s="62"/>
      <c r="DF146" s="62"/>
      <c r="DG146" s="62"/>
      <c r="DH146" s="62"/>
      <c r="DI146" s="62"/>
      <c r="DJ146" s="62"/>
      <c r="DK146" s="62"/>
      <c r="DL146" s="62"/>
      <c r="DM146" s="62"/>
      <c r="DN146" s="62"/>
      <c r="DO146" s="62"/>
      <c r="DP146" s="62"/>
      <c r="DQ146" s="62"/>
      <c r="DR146" s="62"/>
      <c r="DS146" s="62"/>
      <c r="DT146" s="62"/>
      <c r="DU146" s="62"/>
      <c r="DV146" s="62"/>
      <c r="DW146" s="62"/>
      <c r="DX146" s="62"/>
      <c r="DY146" s="62"/>
      <c r="DZ146" s="62"/>
      <c r="EA146" s="62"/>
      <c r="EB146" s="62"/>
      <c r="EC146" s="62"/>
      <c r="ED146" s="62"/>
      <c r="EE146" s="62"/>
      <c r="EF146" s="62"/>
      <c r="EG146" s="62"/>
      <c r="EH146" s="62"/>
      <c r="EI146" s="62"/>
      <c r="EJ146" s="62"/>
      <c r="EK146" s="62"/>
      <c r="EL146" s="62"/>
      <c r="EM146" s="62"/>
      <c r="EN146" s="62"/>
      <c r="EO146" s="62"/>
      <c r="EP146" s="62"/>
      <c r="EQ146" s="62"/>
      <c r="ER146" s="62"/>
      <c r="ES146" s="62"/>
      <c r="ET146" s="62"/>
      <c r="EU146" s="62"/>
      <c r="EV146" s="62"/>
      <c r="EW146" s="62"/>
      <c r="EX146" s="62"/>
      <c r="EY146" s="62"/>
      <c r="EZ146" s="62"/>
      <c r="FA146" s="62"/>
      <c r="FB146" s="62"/>
      <c r="FC146" s="62"/>
      <c r="FD146" s="62"/>
      <c r="FE146" s="62"/>
      <c r="FF146" s="62"/>
      <c r="FG146" s="62"/>
      <c r="FH146" s="62"/>
      <c r="FI146" s="62"/>
      <c r="FJ146" s="62"/>
      <c r="FK146" s="62"/>
      <c r="FL146" s="62"/>
      <c r="FM146" s="62"/>
      <c r="FN146" s="62"/>
      <c r="FO146" s="62"/>
      <c r="FP146" s="62"/>
      <c r="FQ146" s="62"/>
      <c r="FR146" s="62"/>
      <c r="FS146" s="62"/>
      <c r="FT146" s="62"/>
      <c r="FU146" s="62"/>
      <c r="FV146" s="62"/>
      <c r="FW146" s="62"/>
      <c r="FX146" s="62"/>
      <c r="FY146" s="62"/>
      <c r="FZ146" s="62"/>
      <c r="GA146" s="62"/>
      <c r="GB146" s="62"/>
      <c r="GC146" s="62"/>
      <c r="GD146" s="62"/>
      <c r="GE146" s="62"/>
      <c r="GF146" s="62"/>
      <c r="GG146" s="62"/>
      <c r="GH146" s="62"/>
      <c r="GI146" s="62"/>
      <c r="GJ146" s="62"/>
      <c r="GK146" s="62"/>
      <c r="GL146" s="62"/>
      <c r="GM146" s="62"/>
      <c r="GN146" s="62"/>
      <c r="GO146" s="62"/>
      <c r="GP146" s="62"/>
      <c r="GQ146" s="62"/>
      <c r="GR146" s="62"/>
      <c r="GS146" s="62"/>
      <c r="GT146" s="62"/>
      <c r="GU146" s="62"/>
      <c r="GV146" s="62"/>
      <c r="GW146" s="62"/>
      <c r="GX146" s="62"/>
      <c r="GY146" s="62"/>
      <c r="GZ146" s="62"/>
      <c r="HA146" s="62"/>
      <c r="HB146" s="62"/>
      <c r="HC146" s="62"/>
      <c r="HD146" s="62"/>
      <c r="HE146" s="62"/>
      <c r="HF146" s="62"/>
      <c r="HG146" s="62"/>
      <c r="HH146" s="62"/>
      <c r="HI146" s="62"/>
      <c r="HJ146" s="62"/>
      <c r="HK146" s="62"/>
      <c r="HL146" s="62"/>
      <c r="HM146" s="62"/>
      <c r="HN146" s="62"/>
      <c r="HO146" s="62"/>
      <c r="HP146" s="62"/>
      <c r="HQ146" s="62"/>
      <c r="HR146" s="62"/>
      <c r="HS146" s="62"/>
      <c r="HT146" s="62"/>
      <c r="HU146" s="62"/>
      <c r="HV146" s="62"/>
      <c r="HW146" s="62"/>
      <c r="HX146" s="62"/>
      <c r="HY146" s="62"/>
      <c r="HZ146" s="62"/>
      <c r="IA146" s="62"/>
      <c r="IB146" s="62"/>
      <c r="IC146" s="62"/>
      <c r="ID146" s="62"/>
      <c r="IE146" s="62"/>
      <c r="IF146" s="62"/>
      <c r="IG146" s="62"/>
      <c r="IH146" s="62"/>
      <c r="II146" s="62"/>
      <c r="IJ146" s="62"/>
      <c r="IK146" s="62"/>
      <c r="IL146" s="62"/>
      <c r="IM146" s="62"/>
      <c r="IN146" s="62"/>
      <c r="IO146" s="62"/>
      <c r="IP146" s="62"/>
      <c r="IQ146" s="62"/>
      <c r="IR146" s="62"/>
      <c r="IS146" s="62"/>
      <c r="IT146" s="62"/>
      <c r="IU146" s="62"/>
      <c r="IV146" s="62"/>
    </row>
    <row r="147" spans="1:256" x14ac:dyDescent="0.35">
      <c r="A147" s="26" t="s">
        <v>110</v>
      </c>
      <c r="E147" s="12">
        <v>2604166.6712250002</v>
      </c>
      <c r="F147" s="43"/>
      <c r="G147" s="44"/>
    </row>
    <row r="148" spans="1:256" x14ac:dyDescent="0.35">
      <c r="F148" s="43"/>
      <c r="G148" s="44"/>
    </row>
    <row r="149" spans="1:256" x14ac:dyDescent="0.35">
      <c r="A149" s="26" t="s">
        <v>111</v>
      </c>
      <c r="D149" s="63"/>
      <c r="E149" s="22">
        <f>E144</f>
        <v>2604166.6712250002</v>
      </c>
      <c r="F149" s="43"/>
      <c r="G149" s="44"/>
    </row>
    <row r="150" spans="1:256" x14ac:dyDescent="0.35">
      <c r="F150" s="43"/>
      <c r="G150" s="44"/>
    </row>
    <row r="151" spans="1:256" x14ac:dyDescent="0.35">
      <c r="A151" s="2" t="s">
        <v>112</v>
      </c>
      <c r="F151" s="43"/>
      <c r="G151" s="44"/>
    </row>
    <row r="152" spans="1:256" x14ac:dyDescent="0.35">
      <c r="F152" s="43"/>
      <c r="G152" s="44"/>
    </row>
    <row r="153" spans="1:256" x14ac:dyDescent="0.35">
      <c r="A153" s="26" t="s">
        <v>113</v>
      </c>
      <c r="E153" s="64">
        <v>1.35996778E-2</v>
      </c>
      <c r="F153" s="43"/>
      <c r="G153" s="44"/>
    </row>
    <row r="154" spans="1:256" x14ac:dyDescent="0.35">
      <c r="A154" s="26" t="s">
        <v>114</v>
      </c>
      <c r="E154" s="60">
        <v>41.953812999999997</v>
      </c>
      <c r="F154" s="43"/>
      <c r="G154" s="44"/>
    </row>
    <row r="155" spans="1:256" x14ac:dyDescent="0.35">
      <c r="F155" s="43"/>
      <c r="G155" s="44"/>
    </row>
    <row r="156" spans="1:256" x14ac:dyDescent="0.35">
      <c r="D156" s="53" t="s">
        <v>42</v>
      </c>
      <c r="E156" s="53" t="s">
        <v>41</v>
      </c>
      <c r="F156" s="43"/>
      <c r="G156" s="44"/>
    </row>
    <row r="157" spans="1:256" x14ac:dyDescent="0.35">
      <c r="A157" s="26" t="s">
        <v>115</v>
      </c>
      <c r="D157" s="12">
        <v>126282.8</v>
      </c>
      <c r="E157" s="2">
        <v>6</v>
      </c>
      <c r="F157" s="65"/>
      <c r="G157" s="44"/>
    </row>
    <row r="158" spans="1:256" x14ac:dyDescent="0.35">
      <c r="A158" s="26" t="s">
        <v>116</v>
      </c>
      <c r="D158" s="61">
        <v>238508.56</v>
      </c>
      <c r="F158" s="43"/>
      <c r="G158" s="44"/>
    </row>
    <row r="159" spans="1:256" x14ac:dyDescent="0.35">
      <c r="A159" s="2" t="s">
        <v>117</v>
      </c>
      <c r="D159" s="22">
        <f>+D157-D158</f>
        <v>-112225.76</v>
      </c>
    </row>
    <row r="160" spans="1:256" x14ac:dyDescent="0.35">
      <c r="A160" s="26" t="s">
        <v>118</v>
      </c>
      <c r="D160" s="12">
        <v>705427970.77999997</v>
      </c>
      <c r="F160" s="65"/>
      <c r="G160" s="44"/>
    </row>
    <row r="161" spans="1:7" x14ac:dyDescent="0.35">
      <c r="F161" s="65"/>
      <c r="G161" s="44"/>
    </row>
    <row r="162" spans="1:7" x14ac:dyDescent="0.35">
      <c r="A162" s="26" t="s">
        <v>119</v>
      </c>
      <c r="D162" s="66">
        <v>-8.4698580000000002E-4</v>
      </c>
      <c r="F162" s="65"/>
      <c r="G162" s="44"/>
    </row>
    <row r="163" spans="1:7" x14ac:dyDescent="0.35">
      <c r="A163" s="26" t="s">
        <v>120</v>
      </c>
      <c r="D163" s="66">
        <v>2.3418165999999998E-3</v>
      </c>
      <c r="F163" s="65"/>
      <c r="G163" s="44"/>
    </row>
    <row r="164" spans="1:7" x14ac:dyDescent="0.35">
      <c r="A164" s="26" t="s">
        <v>121</v>
      </c>
      <c r="D164" s="66">
        <v>1.8113770000000001E-3</v>
      </c>
      <c r="F164" s="65"/>
      <c r="G164" s="44"/>
    </row>
    <row r="165" spans="1:7" x14ac:dyDescent="0.35">
      <c r="A165" s="26" t="s">
        <v>122</v>
      </c>
      <c r="D165" s="66">
        <f>IF(D160&lt;=0,0,12*(D157-D158)/D160)</f>
        <v>-1.9090668016905083E-3</v>
      </c>
      <c r="F165" s="43"/>
      <c r="G165" s="44"/>
    </row>
    <row r="166" spans="1:7" x14ac:dyDescent="0.35">
      <c r="A166" s="26" t="s">
        <v>123</v>
      </c>
      <c r="D166" s="64">
        <f>AVERAGE(D162:D165)</f>
        <v>3.4928524957737283E-4</v>
      </c>
      <c r="F166" s="43"/>
      <c r="G166" s="44"/>
    </row>
    <row r="167" spans="1:7" x14ac:dyDescent="0.35">
      <c r="A167" s="26"/>
      <c r="F167" s="43"/>
      <c r="G167" s="44"/>
    </row>
    <row r="168" spans="1:7" x14ac:dyDescent="0.35">
      <c r="A168" s="26" t="s">
        <v>124</v>
      </c>
      <c r="D168" s="22">
        <v>946985.8600000001</v>
      </c>
      <c r="F168" s="43"/>
      <c r="G168" s="44"/>
    </row>
    <row r="169" spans="1:7" x14ac:dyDescent="0.35">
      <c r="A169" s="26"/>
      <c r="F169" s="43"/>
      <c r="G169" s="44"/>
    </row>
    <row r="170" spans="1:7" ht="35" x14ac:dyDescent="0.35">
      <c r="A170" s="26" t="s">
        <v>125</v>
      </c>
      <c r="D170" s="53" t="s">
        <v>42</v>
      </c>
      <c r="E170" s="53" t="s">
        <v>41</v>
      </c>
      <c r="F170" s="67" t="s">
        <v>126</v>
      </c>
      <c r="G170" s="44"/>
    </row>
    <row r="171" spans="1:7" x14ac:dyDescent="0.35">
      <c r="A171" s="41" t="s">
        <v>127</v>
      </c>
      <c r="D171" s="57">
        <v>1447032.11</v>
      </c>
      <c r="E171" s="68">
        <v>73</v>
      </c>
      <c r="F171" s="66">
        <v>2.1264306226736604E-3</v>
      </c>
      <c r="G171" s="44"/>
    </row>
    <row r="172" spans="1:7" x14ac:dyDescent="0.35">
      <c r="A172" s="41" t="s">
        <v>128</v>
      </c>
      <c r="D172" s="57">
        <v>297054.57</v>
      </c>
      <c r="E172" s="68">
        <v>14</v>
      </c>
      <c r="F172" s="66">
        <v>4.3652516753975578E-4</v>
      </c>
      <c r="G172" s="44"/>
    </row>
    <row r="173" spans="1:7" x14ac:dyDescent="0.35">
      <c r="A173" s="41" t="s">
        <v>129</v>
      </c>
      <c r="D173" s="19">
        <v>79838.19</v>
      </c>
      <c r="E173" s="69">
        <v>4</v>
      </c>
      <c r="F173" s="66">
        <v>1.1732315468440985E-4</v>
      </c>
      <c r="G173" s="44"/>
    </row>
    <row r="174" spans="1:7" x14ac:dyDescent="0.35">
      <c r="A174" s="41" t="s">
        <v>130</v>
      </c>
      <c r="D174" s="70">
        <v>0</v>
      </c>
      <c r="E174" s="71">
        <v>0</v>
      </c>
      <c r="F174" s="72">
        <v>0</v>
      </c>
      <c r="G174" s="44"/>
    </row>
    <row r="175" spans="1:7" x14ac:dyDescent="0.35">
      <c r="A175" s="26" t="s">
        <v>131</v>
      </c>
      <c r="D175" s="73">
        <f>SUM(D171:D174)</f>
        <v>1823924.87</v>
      </c>
      <c r="E175" s="68">
        <f>SUM(E171:E174)</f>
        <v>91</v>
      </c>
      <c r="F175" s="74">
        <f>SUM(F171:F174)</f>
        <v>2.6802789448978257E-3</v>
      </c>
      <c r="G175" s="44"/>
    </row>
    <row r="176" spans="1:7" x14ac:dyDescent="0.35">
      <c r="A176" s="26"/>
      <c r="D176" s="57"/>
      <c r="E176" s="68"/>
      <c r="F176" s="43"/>
      <c r="G176" s="44"/>
    </row>
    <row r="177" spans="1:7" x14ac:dyDescent="0.35">
      <c r="A177" s="26" t="s">
        <v>132</v>
      </c>
      <c r="D177" s="66"/>
      <c r="E177" s="66"/>
      <c r="F177" s="65"/>
      <c r="G177" s="44"/>
    </row>
    <row r="178" spans="1:7" x14ac:dyDescent="0.35">
      <c r="A178" s="26" t="s">
        <v>133</v>
      </c>
      <c r="D178" s="66">
        <v>6.8743560000000001E-4</v>
      </c>
      <c r="E178" s="66">
        <v>5.8117010000000003E-4</v>
      </c>
      <c r="F178" s="65"/>
      <c r="G178" s="44"/>
    </row>
    <row r="179" spans="1:7" x14ac:dyDescent="0.35">
      <c r="A179" s="26" t="s">
        <v>134</v>
      </c>
      <c r="D179" s="66">
        <v>3.7590429999999998E-4</v>
      </c>
      <c r="E179" s="66">
        <v>3.4335609999999999E-4</v>
      </c>
      <c r="F179" s="65"/>
      <c r="G179" s="44"/>
    </row>
    <row r="180" spans="1:7" x14ac:dyDescent="0.35">
      <c r="A180" s="26" t="s">
        <v>135</v>
      </c>
      <c r="D180" s="66">
        <v>3.313662E-4</v>
      </c>
      <c r="E180" s="66">
        <v>2.7414330000000002E-4</v>
      </c>
      <c r="F180" s="65"/>
      <c r="G180" s="44"/>
    </row>
    <row r="181" spans="1:7" x14ac:dyDescent="0.35">
      <c r="A181" s="26" t="s">
        <v>136</v>
      </c>
      <c r="D181" s="66">
        <v>5.5384832222416566E-4</v>
      </c>
      <c r="E181" s="66">
        <f>IF(D53&lt;=0,0,SUM('Apr23'!E172:E174)/D53)</f>
        <v>4.5487857269212303E-4</v>
      </c>
      <c r="F181" s="43"/>
      <c r="G181" s="44"/>
    </row>
    <row r="182" spans="1:7" x14ac:dyDescent="0.35">
      <c r="A182" s="26" t="s">
        <v>137</v>
      </c>
      <c r="D182" s="66">
        <f>AVERAGE(D178:D181)</f>
        <v>4.8713860555604142E-4</v>
      </c>
      <c r="E182" s="66">
        <f>AVERAGE(E178:E181)</f>
        <v>4.1338701817303077E-4</v>
      </c>
      <c r="F182" s="43"/>
      <c r="G182" s="44"/>
    </row>
    <row r="183" spans="1:7" x14ac:dyDescent="0.35">
      <c r="F183" s="43"/>
      <c r="G183" s="44"/>
    </row>
    <row r="184" spans="1:7" x14ac:dyDescent="0.35">
      <c r="A184" s="2" t="s">
        <v>138</v>
      </c>
      <c r="D184" s="75">
        <v>414438.34</v>
      </c>
      <c r="F184" s="43"/>
      <c r="G184" s="44"/>
    </row>
    <row r="185" spans="1:7" x14ac:dyDescent="0.35">
      <c r="A185" s="2" t="s">
        <v>139</v>
      </c>
      <c r="D185" s="63">
        <v>6.0902199149266841E-4</v>
      </c>
      <c r="F185" s="43"/>
      <c r="G185" s="44"/>
    </row>
    <row r="186" spans="1:7" x14ac:dyDescent="0.35">
      <c r="A186" s="2" t="s">
        <v>140</v>
      </c>
      <c r="D186" s="66">
        <v>4.9000000000000002E-2</v>
      </c>
      <c r="F186" s="43"/>
      <c r="G186" s="44"/>
    </row>
    <row r="187" spans="1:7" x14ac:dyDescent="0.35">
      <c r="A187" s="2" t="s">
        <v>141</v>
      </c>
      <c r="D187" s="76" t="str">
        <f>+IF(D185&lt;=D186,"No","Yes")</f>
        <v>No</v>
      </c>
      <c r="F187" s="43"/>
      <c r="G187" s="44"/>
    </row>
    <row r="188" spans="1:7" x14ac:dyDescent="0.35">
      <c r="F188" s="43"/>
      <c r="G188" s="44"/>
    </row>
    <row r="189" spans="1:7" x14ac:dyDescent="0.35">
      <c r="A189" s="2" t="s">
        <v>142</v>
      </c>
      <c r="D189" s="77">
        <v>1287229.74</v>
      </c>
      <c r="F189" s="43"/>
      <c r="G189" s="44"/>
    </row>
    <row r="190" spans="1:7" x14ac:dyDescent="0.35">
      <c r="A190" s="2" t="s">
        <v>143</v>
      </c>
      <c r="B190" s="78"/>
      <c r="C190" s="78"/>
      <c r="D190" s="79">
        <v>58</v>
      </c>
      <c r="F190" s="43"/>
      <c r="G190" s="44"/>
    </row>
    <row r="191" spans="1:7" x14ac:dyDescent="0.35">
      <c r="F191" s="43"/>
      <c r="G191" s="44"/>
    </row>
    <row r="192" spans="1:7" x14ac:dyDescent="0.35">
      <c r="A192" s="2" t="s">
        <v>144</v>
      </c>
      <c r="F192" s="43"/>
      <c r="G192" s="44"/>
    </row>
    <row r="193" spans="1:7" x14ac:dyDescent="0.35">
      <c r="F193" s="43"/>
      <c r="G193" s="44"/>
    </row>
    <row r="194" spans="1:7" x14ac:dyDescent="0.35">
      <c r="A194" s="26"/>
      <c r="E194" s="80"/>
      <c r="F194" s="43"/>
      <c r="G194" s="44"/>
    </row>
    <row r="195" spans="1:7" x14ac:dyDescent="0.35">
      <c r="A195" s="26" t="s">
        <v>145</v>
      </c>
      <c r="E195" s="10"/>
      <c r="F195" s="43"/>
      <c r="G195" s="44"/>
    </row>
    <row r="196" spans="1:7" x14ac:dyDescent="0.35">
      <c r="A196" s="26" t="s">
        <v>146</v>
      </c>
      <c r="E196" s="10"/>
      <c r="F196" s="43"/>
      <c r="G196" s="44"/>
    </row>
    <row r="197" spans="1:7" x14ac:dyDescent="0.35">
      <c r="A197" s="26" t="s">
        <v>147</v>
      </c>
      <c r="E197" s="80"/>
      <c r="F197" s="43"/>
      <c r="G197" s="44"/>
    </row>
    <row r="198" spans="1:7" x14ac:dyDescent="0.35">
      <c r="A198" s="26" t="s">
        <v>148</v>
      </c>
      <c r="E198" s="80" t="s">
        <v>156</v>
      </c>
      <c r="F198" s="43"/>
      <c r="G198" s="44"/>
    </row>
    <row r="199" spans="1:7" x14ac:dyDescent="0.35">
      <c r="A199" s="26"/>
      <c r="E199" s="10"/>
      <c r="F199" s="43"/>
      <c r="G199" s="44"/>
    </row>
    <row r="200" spans="1:7" x14ac:dyDescent="0.35">
      <c r="A200" s="26" t="s">
        <v>149</v>
      </c>
      <c r="E200" s="10"/>
      <c r="F200" s="43"/>
      <c r="G200" s="44"/>
    </row>
    <row r="201" spans="1:7" x14ac:dyDescent="0.35">
      <c r="A201" s="26" t="s">
        <v>150</v>
      </c>
      <c r="E201" s="80" t="s">
        <v>156</v>
      </c>
      <c r="F201" s="43"/>
      <c r="G201" s="44"/>
    </row>
    <row r="202" spans="1:7" x14ac:dyDescent="0.35">
      <c r="A202" s="26"/>
      <c r="E202" s="10"/>
      <c r="F202" s="43"/>
      <c r="G202" s="44"/>
    </row>
    <row r="203" spans="1:7" x14ac:dyDescent="0.35">
      <c r="A203" s="26" t="s">
        <v>151</v>
      </c>
      <c r="E203" s="10"/>
      <c r="F203" s="43"/>
      <c r="G203" s="44"/>
    </row>
    <row r="204" spans="1:7" x14ac:dyDescent="0.35">
      <c r="A204" s="26" t="s">
        <v>152</v>
      </c>
      <c r="E204" s="80" t="s">
        <v>156</v>
      </c>
      <c r="F204" s="43"/>
      <c r="G204" s="44"/>
    </row>
    <row r="205" spans="1:7" x14ac:dyDescent="0.35">
      <c r="A205" s="26"/>
      <c r="E205" s="80"/>
      <c r="F205" s="43"/>
      <c r="G205" s="44"/>
    </row>
    <row r="206" spans="1:7" x14ac:dyDescent="0.35">
      <c r="A206" s="26" t="s">
        <v>153</v>
      </c>
      <c r="E206" s="10"/>
      <c r="G206" s="44"/>
    </row>
    <row r="207" spans="1:7" x14ac:dyDescent="0.35">
      <c r="A207" s="26" t="s">
        <v>154</v>
      </c>
      <c r="E207" s="80" t="s">
        <v>156</v>
      </c>
      <c r="G207" s="44"/>
    </row>
    <row r="212" spans="1:5" x14ac:dyDescent="0.35">
      <c r="B212" s="81"/>
      <c r="C212" s="81"/>
      <c r="D212" s="81"/>
      <c r="E212" s="81"/>
    </row>
    <row r="213" spans="1:5" x14ac:dyDescent="0.35">
      <c r="B213" s="81"/>
      <c r="C213" s="81"/>
      <c r="D213" s="81"/>
      <c r="E213" s="81"/>
    </row>
    <row r="214" spans="1:5" x14ac:dyDescent="0.35">
      <c r="B214" s="81"/>
      <c r="C214" s="81"/>
      <c r="D214" s="81"/>
      <c r="E214" s="81"/>
    </row>
    <row r="215" spans="1:5" x14ac:dyDescent="0.35">
      <c r="B215" s="81"/>
      <c r="C215" s="81"/>
      <c r="D215" s="81"/>
      <c r="E215" s="81"/>
    </row>
    <row r="216" spans="1:5" x14ac:dyDescent="0.35">
      <c r="A216" s="81"/>
      <c r="B216" s="81"/>
      <c r="C216" s="81"/>
      <c r="D216" s="81"/>
      <c r="E216" s="81"/>
    </row>
    <row r="217" spans="1:5" x14ac:dyDescent="0.35">
      <c r="A217" s="81"/>
      <c r="B217" s="81"/>
      <c r="C217" s="81"/>
      <c r="D217" s="81"/>
      <c r="E217" s="81"/>
    </row>
    <row r="218" spans="1:5" x14ac:dyDescent="0.35">
      <c r="A218" s="81"/>
      <c r="B218" s="81"/>
      <c r="C218" s="81"/>
      <c r="D218" s="81"/>
      <c r="E218" s="81"/>
    </row>
    <row r="219" spans="1:5" x14ac:dyDescent="0.35">
      <c r="A219" s="81"/>
      <c r="B219" s="81"/>
      <c r="C219" s="81"/>
      <c r="D219" s="81"/>
      <c r="E219" s="81"/>
    </row>
    <row r="220" spans="1:5" x14ac:dyDescent="0.35">
      <c r="A220" s="81"/>
      <c r="B220" s="81"/>
      <c r="C220" s="81"/>
      <c r="D220" s="81"/>
      <c r="E220" s="81"/>
    </row>
    <row r="222" spans="1:5" x14ac:dyDescent="0.35">
      <c r="A222" s="81"/>
      <c r="B222" s="81"/>
      <c r="C222" s="81"/>
      <c r="D222" s="81"/>
      <c r="E222" s="81"/>
    </row>
    <row r="223" spans="1:5" x14ac:dyDescent="0.35">
      <c r="A223" s="81"/>
      <c r="B223" s="81"/>
      <c r="C223" s="81"/>
      <c r="D223" s="81"/>
      <c r="E223" s="81"/>
    </row>
    <row r="224" spans="1:5" x14ac:dyDescent="0.35">
      <c r="A224" s="81"/>
      <c r="B224" s="81"/>
      <c r="C224" s="81"/>
      <c r="D224" s="81"/>
      <c r="E224" s="81"/>
    </row>
    <row r="225" spans="1:5" x14ac:dyDescent="0.35">
      <c r="A225" s="81"/>
      <c r="B225" s="81"/>
      <c r="C225" s="81"/>
      <c r="D225" s="81"/>
      <c r="E225" s="81"/>
    </row>
    <row r="226" spans="1:5" x14ac:dyDescent="0.35">
      <c r="A226" s="81"/>
      <c r="B226" s="81"/>
      <c r="C226" s="81"/>
      <c r="D226" s="81"/>
      <c r="E226" s="81"/>
    </row>
    <row r="227" spans="1:5" x14ac:dyDescent="0.35">
      <c r="A227" s="81"/>
      <c r="B227" s="81"/>
      <c r="C227" s="81"/>
      <c r="D227" s="81"/>
      <c r="E227" s="81"/>
    </row>
    <row r="228" spans="1:5" x14ac:dyDescent="0.35">
      <c r="A228" s="81"/>
      <c r="B228" s="81"/>
      <c r="C228" s="81"/>
      <c r="D228" s="81"/>
      <c r="E228" s="81"/>
    </row>
  </sheetData>
  <pageMargins left="0.7" right="0.7" top="0.75" bottom="0.75" header="0.3" footer="0.3"/>
  <pageSetup scale="50" fitToHeight="0" orientation="portrait" r:id="rId1"/>
  <headerFooter>
    <oddHeader xml:space="preserve">&amp;CNissan Auto Receivables 22-A
</oddHeader>
    <oddFooter>Page &amp;P of &amp;N</oddFooter>
  </headerFooter>
  <rowBreaks count="3" manualBreakCount="3">
    <brk id="54" max="16383" man="1"/>
    <brk id="108" max="16383" man="1"/>
    <brk id="169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Dec23</vt:lpstr>
      <vt:lpstr>Nov23</vt:lpstr>
      <vt:lpstr>Oct23</vt:lpstr>
      <vt:lpstr>Sep23</vt:lpstr>
      <vt:lpstr>Aug23</vt:lpstr>
      <vt:lpstr>Jul23</vt:lpstr>
      <vt:lpstr>Jun23</vt:lpstr>
      <vt:lpstr>May23</vt:lpstr>
      <vt:lpstr>Apr23</vt:lpstr>
      <vt:lpstr>Mar23</vt:lpstr>
      <vt:lpstr>Feb23</vt:lpstr>
      <vt:lpstr>Jan23</vt:lpstr>
    </vt:vector>
  </TitlesOfParts>
  <Company>ALLIANCE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Hales, Malori</dc:creator>
  <cp:lastModifiedBy>Wang, Yu</cp:lastModifiedBy>
  <dcterms:created xsi:type="dcterms:W3CDTF">2023-03-17T20:16:55Z</dcterms:created>
  <dcterms:modified xsi:type="dcterms:W3CDTF">2024-04-17T19:06:37Z</dcterms:modified>
</cp:coreProperties>
</file>