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RP\TREASURY\EXCEL\OwnerTrust21A\ABS6\Salesforce\"/>
    </mc:Choice>
  </mc:AlternateContent>
  <xr:revisionPtr revIDLastSave="0" documentId="13_ncr:1_{C6FF46BA-52AB-44BF-A38A-172586EC6561}" xr6:coauthVersionLast="47" xr6:coauthVersionMax="47" xr10:uidLastSave="{00000000-0000-0000-0000-000000000000}"/>
  <bookViews>
    <workbookView xWindow="-28920" yWindow="-120" windowWidth="29040" windowHeight="15840" xr2:uid="{42C6867E-1210-46D0-B4ED-D36DD89BF40C}"/>
  </bookViews>
  <sheets>
    <sheet name="Dec23" sheetId="12" r:id="rId1"/>
    <sheet name="Nov23" sheetId="11" r:id="rId2"/>
    <sheet name="Oct23" sheetId="10" r:id="rId3"/>
    <sheet name="Sep23" sheetId="9" r:id="rId4"/>
    <sheet name="Aug23" sheetId="3" r:id="rId5"/>
    <sheet name="Jul23" sheetId="5" r:id="rId6"/>
    <sheet name="Jun23" sheetId="7" r:id="rId7"/>
    <sheet name="May23" sheetId="8" r:id="rId8"/>
    <sheet name="Apr23" sheetId="4" r:id="rId9"/>
    <sheet name="Mar23" sheetId="6" r:id="rId10"/>
    <sheet name="Feb23" sheetId="2" r:id="rId11"/>
    <sheet name="Jan23" sheetId="1" r:id="rId12"/>
  </sheets>
  <definedNames>
    <definedName name="A1_BegBal" localSheetId="8">#REF!</definedName>
    <definedName name="A1_BegBal" localSheetId="4">#REF!</definedName>
    <definedName name="A1_BegBal" localSheetId="0">#REF!</definedName>
    <definedName name="A1_BegBal" localSheetId="10">#REF!</definedName>
    <definedName name="A1_BegBal" localSheetId="5">#REF!</definedName>
    <definedName name="A1_BegBal" localSheetId="6">#REF!</definedName>
    <definedName name="A1_BegBal" localSheetId="9">#REF!</definedName>
    <definedName name="A1_BegBal" localSheetId="7">#REF!</definedName>
    <definedName name="A1_BegBal" localSheetId="1">#REF!</definedName>
    <definedName name="A1_BegBal" localSheetId="2">#REF!</definedName>
    <definedName name="A1_BegBal" localSheetId="3">#REF!</definedName>
    <definedName name="A1_BegBal">#REF!</definedName>
    <definedName name="A1_EndBal" localSheetId="8">#REF!</definedName>
    <definedName name="A1_EndBal" localSheetId="4">#REF!</definedName>
    <definedName name="A1_EndBal" localSheetId="0">#REF!</definedName>
    <definedName name="A1_EndBal" localSheetId="10">#REF!</definedName>
    <definedName name="A1_EndBal" localSheetId="5">#REF!</definedName>
    <definedName name="A1_EndBal" localSheetId="6">#REF!</definedName>
    <definedName name="A1_EndBal" localSheetId="9">#REF!</definedName>
    <definedName name="A1_EndBal" localSheetId="7">#REF!</definedName>
    <definedName name="A1_EndBal" localSheetId="1">#REF!</definedName>
    <definedName name="A1_EndBal" localSheetId="2">#REF!</definedName>
    <definedName name="A1_EndBal" localSheetId="3">#REF!</definedName>
    <definedName name="A1_EndBal">#REF!</definedName>
    <definedName name="A1_FinalDist" localSheetId="8">#REF!</definedName>
    <definedName name="A1_FinalDist" localSheetId="4">#REF!</definedName>
    <definedName name="A1_FinalDist" localSheetId="0">#REF!</definedName>
    <definedName name="A1_FinalDist" localSheetId="10">#REF!</definedName>
    <definedName name="A1_FinalDist" localSheetId="5">#REF!</definedName>
    <definedName name="A1_FinalDist" localSheetId="6">#REF!</definedName>
    <definedName name="A1_FinalDist" localSheetId="9">#REF!</definedName>
    <definedName name="A1_FinalDist" localSheetId="7">#REF!</definedName>
    <definedName name="A1_FinalDist" localSheetId="1">#REF!</definedName>
    <definedName name="A1_FinalDist" localSheetId="2">#REF!</definedName>
    <definedName name="A1_FinalDist" localSheetId="3">#REF!</definedName>
    <definedName name="A1_FinalDist">#REF!</definedName>
    <definedName name="A2_FinalDist" localSheetId="8">#REF!</definedName>
    <definedName name="A2_FinalDist" localSheetId="4">#REF!</definedName>
    <definedName name="A2_FinalDist" localSheetId="0">#REF!</definedName>
    <definedName name="A2_FinalDist" localSheetId="10">#REF!</definedName>
    <definedName name="A2_FinalDist" localSheetId="5">#REF!</definedName>
    <definedName name="A2_FinalDist" localSheetId="6">#REF!</definedName>
    <definedName name="A2_FinalDist" localSheetId="9">#REF!</definedName>
    <definedName name="A2_FinalDist" localSheetId="7">#REF!</definedName>
    <definedName name="A2_FinalDist" localSheetId="1">#REF!</definedName>
    <definedName name="A2_FinalDist" localSheetId="2">#REF!</definedName>
    <definedName name="A2_FinalDist" localSheetId="3">#REF!</definedName>
    <definedName name="A2_FinalDist">#REF!</definedName>
    <definedName name="A2a_BegBal" localSheetId="8">#REF!</definedName>
    <definedName name="A2a_BegBal" localSheetId="4">#REF!</definedName>
    <definedName name="A2a_BegBal" localSheetId="0">#REF!</definedName>
    <definedName name="A2a_BegBal" localSheetId="10">#REF!</definedName>
    <definedName name="A2a_BegBal" localSheetId="5">#REF!</definedName>
    <definedName name="A2a_BegBal" localSheetId="6">#REF!</definedName>
    <definedName name="A2a_BegBal" localSheetId="9">#REF!</definedName>
    <definedName name="A2a_BegBal" localSheetId="7">#REF!</definedName>
    <definedName name="A2a_BegBal" localSheetId="1">#REF!</definedName>
    <definedName name="A2a_BegBal" localSheetId="2">#REF!</definedName>
    <definedName name="A2a_BegBal" localSheetId="3">#REF!</definedName>
    <definedName name="A2a_BegBal">#REF!</definedName>
    <definedName name="A2a_EndBal" localSheetId="8">#REF!</definedName>
    <definedName name="A2a_EndBal" localSheetId="4">#REF!</definedName>
    <definedName name="A2a_EndBal" localSheetId="0">#REF!</definedName>
    <definedName name="A2a_EndBal" localSheetId="10">#REF!</definedName>
    <definedName name="A2a_EndBal" localSheetId="5">#REF!</definedName>
    <definedName name="A2a_EndBal" localSheetId="6">#REF!</definedName>
    <definedName name="A2a_EndBal" localSheetId="9">#REF!</definedName>
    <definedName name="A2a_EndBal" localSheetId="7">#REF!</definedName>
    <definedName name="A2a_EndBal" localSheetId="1">#REF!</definedName>
    <definedName name="A2a_EndBal" localSheetId="2">#REF!</definedName>
    <definedName name="A2a_EndBal" localSheetId="3">#REF!</definedName>
    <definedName name="A2a_EndBal">#REF!</definedName>
    <definedName name="A2b_BegBal" localSheetId="8">#REF!</definedName>
    <definedName name="A2b_BegBal" localSheetId="4">#REF!</definedName>
    <definedName name="A2b_BegBal" localSheetId="0">#REF!</definedName>
    <definedName name="A2b_BegBal" localSheetId="10">#REF!</definedName>
    <definedName name="A2b_BegBal" localSheetId="5">#REF!</definedName>
    <definedName name="A2b_BegBal" localSheetId="6">#REF!</definedName>
    <definedName name="A2b_BegBal" localSheetId="9">#REF!</definedName>
    <definedName name="A2b_BegBal" localSheetId="7">#REF!</definedName>
    <definedName name="A2b_BegBal" localSheetId="1">#REF!</definedName>
    <definedName name="A2b_BegBal" localSheetId="2">#REF!</definedName>
    <definedName name="A2b_BegBal" localSheetId="3">#REF!</definedName>
    <definedName name="A2b_BegBal">#REF!</definedName>
    <definedName name="A2b_EndBal" localSheetId="8">#REF!</definedName>
    <definedName name="A2b_EndBal" localSheetId="4">#REF!</definedName>
    <definedName name="A2b_EndBal" localSheetId="0">#REF!</definedName>
    <definedName name="A2b_EndBal" localSheetId="10">#REF!</definedName>
    <definedName name="A2b_EndBal" localSheetId="5">#REF!</definedName>
    <definedName name="A2b_EndBal" localSheetId="6">#REF!</definedName>
    <definedName name="A2b_EndBal" localSheetId="9">#REF!</definedName>
    <definedName name="A2b_EndBal" localSheetId="7">#REF!</definedName>
    <definedName name="A2b_EndBal" localSheetId="1">#REF!</definedName>
    <definedName name="A2b_EndBal" localSheetId="2">#REF!</definedName>
    <definedName name="A2b_EndBal" localSheetId="3">#REF!</definedName>
    <definedName name="A2b_EndBal">#REF!</definedName>
    <definedName name="A3_BegBal" localSheetId="8">#REF!</definedName>
    <definedName name="A3_BegBal" localSheetId="4">#REF!</definedName>
    <definedName name="A3_BegBal" localSheetId="0">#REF!</definedName>
    <definedName name="A3_BegBal" localSheetId="10">#REF!</definedName>
    <definedName name="A3_BegBal" localSheetId="5">#REF!</definedName>
    <definedName name="A3_BegBal" localSheetId="6">#REF!</definedName>
    <definedName name="A3_BegBal" localSheetId="9">#REF!</definedName>
    <definedName name="A3_BegBal" localSheetId="7">#REF!</definedName>
    <definedName name="A3_BegBal" localSheetId="1">#REF!</definedName>
    <definedName name="A3_BegBal" localSheetId="2">#REF!</definedName>
    <definedName name="A3_BegBal" localSheetId="3">#REF!</definedName>
    <definedName name="A3_BegBal">#REF!</definedName>
    <definedName name="A3_EndBal" localSheetId="8">#REF!</definedName>
    <definedName name="A3_EndBal" localSheetId="4">#REF!</definedName>
    <definedName name="A3_EndBal" localSheetId="0">#REF!</definedName>
    <definedName name="A3_EndBal" localSheetId="10">#REF!</definedName>
    <definedName name="A3_EndBal" localSheetId="5">#REF!</definedName>
    <definedName name="A3_EndBal" localSheetId="6">#REF!</definedName>
    <definedName name="A3_EndBal" localSheetId="9">#REF!</definedName>
    <definedName name="A3_EndBal" localSheetId="7">#REF!</definedName>
    <definedName name="A3_EndBal" localSheetId="1">#REF!</definedName>
    <definedName name="A3_EndBal" localSheetId="2">#REF!</definedName>
    <definedName name="A3_EndBal" localSheetId="3">#REF!</definedName>
    <definedName name="A3_EndBal">#REF!</definedName>
    <definedName name="A3_FinalDist" localSheetId="8">#REF!</definedName>
    <definedName name="A3_FinalDist" localSheetId="4">#REF!</definedName>
    <definedName name="A3_FinalDist" localSheetId="0">#REF!</definedName>
    <definedName name="A3_FinalDist" localSheetId="10">#REF!</definedName>
    <definedName name="A3_FinalDist" localSheetId="5">#REF!</definedName>
    <definedName name="A3_FinalDist" localSheetId="6">#REF!</definedName>
    <definedName name="A3_FinalDist" localSheetId="9">#REF!</definedName>
    <definedName name="A3_FinalDist" localSheetId="7">#REF!</definedName>
    <definedName name="A3_FinalDist" localSheetId="1">#REF!</definedName>
    <definedName name="A3_FinalDist" localSheetId="2">#REF!</definedName>
    <definedName name="A3_FinalDist" localSheetId="3">#REF!</definedName>
    <definedName name="A3_FinalDist">#REF!</definedName>
    <definedName name="A3B_BegBal" localSheetId="8">#REF!</definedName>
    <definedName name="A3B_BegBal" localSheetId="4">#REF!</definedName>
    <definedName name="A3B_BegBal" localSheetId="0">#REF!</definedName>
    <definedName name="A3B_BegBal" localSheetId="10">#REF!</definedName>
    <definedName name="A3B_BegBal" localSheetId="5">#REF!</definedName>
    <definedName name="A3B_BegBal" localSheetId="6">#REF!</definedName>
    <definedName name="A3B_BegBal" localSheetId="9">#REF!</definedName>
    <definedName name="A3B_BegBal" localSheetId="7">#REF!</definedName>
    <definedName name="A3B_BegBal" localSheetId="1">#REF!</definedName>
    <definedName name="A3B_BegBal" localSheetId="2">#REF!</definedName>
    <definedName name="A3B_BegBal" localSheetId="3">#REF!</definedName>
    <definedName name="A3B_BegBal">#REF!</definedName>
    <definedName name="A3B_EndBal" localSheetId="8">#REF!</definedName>
    <definedName name="A3B_EndBal" localSheetId="4">#REF!</definedName>
    <definedName name="A3B_EndBal" localSheetId="0">#REF!</definedName>
    <definedName name="A3B_EndBal" localSheetId="10">#REF!</definedName>
    <definedName name="A3B_EndBal" localSheetId="5">#REF!</definedName>
    <definedName name="A3B_EndBal" localSheetId="6">#REF!</definedName>
    <definedName name="A3B_EndBal" localSheetId="9">#REF!</definedName>
    <definedName name="A3B_EndBal" localSheetId="7">#REF!</definedName>
    <definedName name="A3B_EndBal" localSheetId="1">#REF!</definedName>
    <definedName name="A3B_EndBal" localSheetId="2">#REF!</definedName>
    <definedName name="A3B_EndBal" localSheetId="3">#REF!</definedName>
    <definedName name="A3B_EndBal">#REF!</definedName>
    <definedName name="A3B_FinalDist" localSheetId="8">#REF!</definedName>
    <definedName name="A3B_FinalDist" localSheetId="4">#REF!</definedName>
    <definedName name="A3B_FinalDist" localSheetId="0">#REF!</definedName>
    <definedName name="A3B_FinalDist" localSheetId="10">#REF!</definedName>
    <definedName name="A3B_FinalDist" localSheetId="5">#REF!</definedName>
    <definedName name="A3B_FinalDist" localSheetId="6">#REF!</definedName>
    <definedName name="A3B_FinalDist" localSheetId="9">#REF!</definedName>
    <definedName name="A3B_FinalDist" localSheetId="7">#REF!</definedName>
    <definedName name="A3B_FinalDist" localSheetId="1">#REF!</definedName>
    <definedName name="A3B_FinalDist" localSheetId="2">#REF!</definedName>
    <definedName name="A3B_FinalDist" localSheetId="3">#REF!</definedName>
    <definedName name="A3B_FinalDist">#REF!</definedName>
    <definedName name="A4_BegBal" localSheetId="8">#REF!</definedName>
    <definedName name="A4_BegBal" localSheetId="4">#REF!</definedName>
    <definedName name="A4_BegBal" localSheetId="0">#REF!</definedName>
    <definedName name="A4_BegBal" localSheetId="10">#REF!</definedName>
    <definedName name="A4_BegBal" localSheetId="5">#REF!</definedName>
    <definedName name="A4_BegBal" localSheetId="6">#REF!</definedName>
    <definedName name="A4_BegBal" localSheetId="9">#REF!</definedName>
    <definedName name="A4_BegBal" localSheetId="7">#REF!</definedName>
    <definedName name="A4_BegBal" localSheetId="1">#REF!</definedName>
    <definedName name="A4_BegBal" localSheetId="2">#REF!</definedName>
    <definedName name="A4_BegBal" localSheetId="3">#REF!</definedName>
    <definedName name="A4_BegBal">#REF!</definedName>
    <definedName name="A4_EndBal" localSheetId="8">#REF!</definedName>
    <definedName name="A4_EndBal" localSheetId="4">#REF!</definedName>
    <definedName name="A4_EndBal" localSheetId="0">#REF!</definedName>
    <definedName name="A4_EndBal" localSheetId="10">#REF!</definedName>
    <definedName name="A4_EndBal" localSheetId="5">#REF!</definedName>
    <definedName name="A4_EndBal" localSheetId="6">#REF!</definedName>
    <definedName name="A4_EndBal" localSheetId="9">#REF!</definedName>
    <definedName name="A4_EndBal" localSheetId="7">#REF!</definedName>
    <definedName name="A4_EndBal" localSheetId="1">#REF!</definedName>
    <definedName name="A4_EndBal" localSheetId="2">#REF!</definedName>
    <definedName name="A4_EndBal" localSheetId="3">#REF!</definedName>
    <definedName name="A4_EndBal">#REF!</definedName>
    <definedName name="A4_FinalDist" localSheetId="8">#REF!</definedName>
    <definedName name="A4_FinalDist" localSheetId="4">#REF!</definedName>
    <definedName name="A4_FinalDist" localSheetId="0">#REF!</definedName>
    <definedName name="A4_FinalDist" localSheetId="10">#REF!</definedName>
    <definedName name="A4_FinalDist" localSheetId="5">#REF!</definedName>
    <definedName name="A4_FinalDist" localSheetId="6">#REF!</definedName>
    <definedName name="A4_FinalDist" localSheetId="9">#REF!</definedName>
    <definedName name="A4_FinalDist" localSheetId="7">#REF!</definedName>
    <definedName name="A4_FinalDist" localSheetId="1">#REF!</definedName>
    <definedName name="A4_FinalDist" localSheetId="2">#REF!</definedName>
    <definedName name="A4_FinalDist" localSheetId="3">#REF!</definedName>
    <definedName name="A4_FinalDist">#REF!</definedName>
    <definedName name="Adj_BegBal" localSheetId="8">#REF!</definedName>
    <definedName name="Adj_BegBal" localSheetId="4">#REF!</definedName>
    <definedName name="Adj_BegBal" localSheetId="0">#REF!</definedName>
    <definedName name="Adj_BegBal" localSheetId="10">#REF!</definedName>
    <definedName name="Adj_BegBal" localSheetId="5">#REF!</definedName>
    <definedName name="Adj_BegBal" localSheetId="6">#REF!</definedName>
    <definedName name="Adj_BegBal" localSheetId="9">#REF!</definedName>
    <definedName name="Adj_BegBal" localSheetId="7">#REF!</definedName>
    <definedName name="Adj_BegBal" localSheetId="1">#REF!</definedName>
    <definedName name="Adj_BegBal" localSheetId="2">#REF!</definedName>
    <definedName name="Adj_BegBal" localSheetId="3">#REF!</definedName>
    <definedName name="Adj_BegBal">#REF!</definedName>
    <definedName name="Adj_EndBal" localSheetId="8">#REF!</definedName>
    <definedName name="Adj_EndBal" localSheetId="4">#REF!</definedName>
    <definedName name="Adj_EndBal" localSheetId="0">#REF!</definedName>
    <definedName name="Adj_EndBal" localSheetId="10">#REF!</definedName>
    <definedName name="Adj_EndBal" localSheetId="5">#REF!</definedName>
    <definedName name="Adj_EndBal" localSheetId="6">#REF!</definedName>
    <definedName name="Adj_EndBal" localSheetId="9">#REF!</definedName>
    <definedName name="Adj_EndBal" localSheetId="7">#REF!</definedName>
    <definedName name="Adj_EndBal" localSheetId="1">#REF!</definedName>
    <definedName name="Adj_EndBal" localSheetId="2">#REF!</definedName>
    <definedName name="Adj_EndBal" localSheetId="3">#REF!</definedName>
    <definedName name="Adj_EndBal">#REF!</definedName>
    <definedName name="Avail_Amt" localSheetId="8">#REF!</definedName>
    <definedName name="Avail_Amt" localSheetId="4">#REF!</definedName>
    <definedName name="Avail_Amt" localSheetId="0">#REF!</definedName>
    <definedName name="Avail_Amt" localSheetId="10">#REF!</definedName>
    <definedName name="Avail_Amt" localSheetId="5">#REF!</definedName>
    <definedName name="Avail_Amt" localSheetId="6">#REF!</definedName>
    <definedName name="Avail_Amt" localSheetId="9">#REF!</definedName>
    <definedName name="Avail_Amt" localSheetId="7">#REF!</definedName>
    <definedName name="Avail_Amt" localSheetId="1">#REF!</definedName>
    <definedName name="Avail_Amt" localSheetId="2">#REF!</definedName>
    <definedName name="Avail_Amt" localSheetId="3">#REF!</definedName>
    <definedName name="Avail_Amt">#REF!</definedName>
    <definedName name="Cert_BegBal" localSheetId="8">#REF!</definedName>
    <definedName name="Cert_BegBal" localSheetId="4">#REF!</definedName>
    <definedName name="Cert_BegBal" localSheetId="0">#REF!</definedName>
    <definedName name="Cert_BegBal" localSheetId="10">#REF!</definedName>
    <definedName name="Cert_BegBal" localSheetId="5">#REF!</definedName>
    <definedName name="Cert_BegBal" localSheetId="6">#REF!</definedName>
    <definedName name="Cert_BegBal" localSheetId="9">#REF!</definedName>
    <definedName name="Cert_BegBal" localSheetId="7">#REF!</definedName>
    <definedName name="Cert_BegBal" localSheetId="1">#REF!</definedName>
    <definedName name="Cert_BegBal" localSheetId="2">#REF!</definedName>
    <definedName name="Cert_BegBal" localSheetId="3">#REF!</definedName>
    <definedName name="Cert_BegBal">#REF!</definedName>
    <definedName name="Cert_EndBal" localSheetId="8">#REF!</definedName>
    <definedName name="Cert_EndBal" localSheetId="4">#REF!</definedName>
    <definedName name="Cert_EndBal" localSheetId="0">#REF!</definedName>
    <definedName name="Cert_EndBal" localSheetId="10">#REF!</definedName>
    <definedName name="Cert_EndBal" localSheetId="5">#REF!</definedName>
    <definedName name="Cert_EndBal" localSheetId="6">#REF!</definedName>
    <definedName name="Cert_EndBal" localSheetId="9">#REF!</definedName>
    <definedName name="Cert_EndBal" localSheetId="7">#REF!</definedName>
    <definedName name="Cert_EndBal" localSheetId="1">#REF!</definedName>
    <definedName name="Cert_EndBal" localSheetId="2">#REF!</definedName>
    <definedName name="Cert_EndBal" localSheetId="3">#REF!</definedName>
    <definedName name="Cert_EndBal">#REF!</definedName>
    <definedName name="Coll_BegBal" localSheetId="8">#REF!</definedName>
    <definedName name="Coll_BegBal" localSheetId="4">#REF!</definedName>
    <definedName name="Coll_BegBal" localSheetId="0">#REF!</definedName>
    <definedName name="Coll_BegBal" localSheetId="10">#REF!</definedName>
    <definedName name="Coll_BegBal" localSheetId="5">#REF!</definedName>
    <definedName name="Coll_BegBal" localSheetId="6">#REF!</definedName>
    <definedName name="Coll_BegBal" localSheetId="9">#REF!</definedName>
    <definedName name="Coll_BegBal" localSheetId="7">#REF!</definedName>
    <definedName name="Coll_BegBal" localSheetId="1">#REF!</definedName>
    <definedName name="Coll_BegBal" localSheetId="2">#REF!</definedName>
    <definedName name="Coll_BegBal" localSheetId="3">#REF!</definedName>
    <definedName name="Coll_BegBal">#REF!</definedName>
    <definedName name="Coll_EndBal" localSheetId="8">#REF!</definedName>
    <definedName name="Coll_EndBal" localSheetId="4">#REF!</definedName>
    <definedName name="Coll_EndBal" localSheetId="0">#REF!</definedName>
    <definedName name="Coll_EndBal" localSheetId="10">#REF!</definedName>
    <definedName name="Coll_EndBal" localSheetId="5">#REF!</definedName>
    <definedName name="Coll_EndBal" localSheetId="6">#REF!</definedName>
    <definedName name="Coll_EndBal" localSheetId="9">#REF!</definedName>
    <definedName name="Coll_EndBal" localSheetId="7">#REF!</definedName>
    <definedName name="Coll_EndBal" localSheetId="1">#REF!</definedName>
    <definedName name="Coll_EndBal" localSheetId="2">#REF!</definedName>
    <definedName name="Coll_EndBal" localSheetId="3">#REF!</definedName>
    <definedName name="Coll_EndBal">#REF!</definedName>
    <definedName name="Curr_DistDate" localSheetId="8">#REF!</definedName>
    <definedName name="Curr_DistDate" localSheetId="4">#REF!</definedName>
    <definedName name="Curr_DistDate" localSheetId="0">#REF!</definedName>
    <definedName name="Curr_DistDate" localSheetId="10">#REF!</definedName>
    <definedName name="Curr_DistDate" localSheetId="5">#REF!</definedName>
    <definedName name="Curr_DistDate" localSheetId="6">#REF!</definedName>
    <definedName name="Curr_DistDate" localSheetId="9">#REF!</definedName>
    <definedName name="Curr_DistDate" localSheetId="7">#REF!</definedName>
    <definedName name="Curr_DistDate" localSheetId="1">#REF!</definedName>
    <definedName name="Curr_DistDate" localSheetId="2">#REF!</definedName>
    <definedName name="Curr_DistDate" localSheetId="3">#REF!</definedName>
    <definedName name="Curr_DistDate">#REF!</definedName>
    <definedName name="Events_of_Default" localSheetId="8">#REF!</definedName>
    <definedName name="Events_of_Default" localSheetId="4">#REF!</definedName>
    <definedName name="Events_of_Default" localSheetId="0">#REF!</definedName>
    <definedName name="Events_of_Default" localSheetId="10">#REF!</definedName>
    <definedName name="Events_of_Default" localSheetId="5">#REF!</definedName>
    <definedName name="Events_of_Default" localSheetId="6">#REF!</definedName>
    <definedName name="Events_of_Default" localSheetId="9">#REF!</definedName>
    <definedName name="Events_of_Default" localSheetId="7">#REF!</definedName>
    <definedName name="Events_of_Default" localSheetId="1">#REF!</definedName>
    <definedName name="Events_of_Default" localSheetId="2">#REF!</definedName>
    <definedName name="Events_of_Default" localSheetId="3">#REF!</definedName>
    <definedName name="Events_of_Default">#REF!</definedName>
    <definedName name="First_DistDate" localSheetId="8">#REF!</definedName>
    <definedName name="First_DistDate" localSheetId="4">#REF!</definedName>
    <definedName name="First_DistDate" localSheetId="0">#REF!</definedName>
    <definedName name="First_DistDate" localSheetId="10">#REF!</definedName>
    <definedName name="First_DistDate" localSheetId="5">#REF!</definedName>
    <definedName name="First_DistDate" localSheetId="6">#REF!</definedName>
    <definedName name="First_DistDate" localSheetId="9">#REF!</definedName>
    <definedName name="First_DistDate" localSheetId="7">#REF!</definedName>
    <definedName name="First_DistDate" localSheetId="1">#REF!</definedName>
    <definedName name="First_DistDate" localSheetId="2">#REF!</definedName>
    <definedName name="First_DistDate" localSheetId="3">#REF!</definedName>
    <definedName name="First_DistDate">#REF!</definedName>
    <definedName name="HTML_CodePage" hidden="1">1252</definedName>
    <definedName name="HTML_Control" localSheetId="8" hidden="1">{"'Filing Version'!$A$1:$F$168"}</definedName>
    <definedName name="HTML_Control" localSheetId="4" hidden="1">{"'Filing Version'!$A$1:$F$168"}</definedName>
    <definedName name="HTML_Control" localSheetId="0" hidden="1">{"'Filing Version'!$A$1:$F$168"}</definedName>
    <definedName name="HTML_Control" localSheetId="10" hidden="1">{"'Filing Version'!$A$1:$F$168"}</definedName>
    <definedName name="HTML_Control" localSheetId="5" hidden="1">{"'Filing Version'!$A$1:$F$168"}</definedName>
    <definedName name="HTML_Control" localSheetId="6" hidden="1">{"'Filing Version'!$A$1:$F$168"}</definedName>
    <definedName name="HTML_Control" localSheetId="9" hidden="1">{"'Filing Version'!$A$1:$F$168"}</definedName>
    <definedName name="HTML_Control" localSheetId="7" hidden="1">{"'Filing Version'!$A$1:$F$168"}</definedName>
    <definedName name="HTML_Control" localSheetId="1" hidden="1">{"'Filing Version'!$A$1:$F$168"}</definedName>
    <definedName name="HTML_Control" localSheetId="2" hidden="1">{"'Filing Version'!$A$1:$F$168"}</definedName>
    <definedName name="HTML_Control" localSheetId="3" hidden="1">{"'Filing Version'!$A$1:$F$168"}</definedName>
    <definedName name="HTML_Control" hidden="1">{"'Filing Version'!$A$1:$F$168"}</definedName>
    <definedName name="HTML_Control_1" localSheetId="8" hidden="1">{"'Filing Version'!$A$1:$F$168"}</definedName>
    <definedName name="HTML_Control_1" localSheetId="4" hidden="1">{"'Filing Version'!$A$1:$F$168"}</definedName>
    <definedName name="HTML_Control_1" localSheetId="0" hidden="1">{"'Filing Version'!$A$1:$F$168"}</definedName>
    <definedName name="HTML_Control_1" localSheetId="10" hidden="1">{"'Filing Version'!$A$1:$F$168"}</definedName>
    <definedName name="HTML_Control_1" localSheetId="11" hidden="1">{"'Filing Version'!$A$1:$F$168"}</definedName>
    <definedName name="HTML_Control_1" localSheetId="5" hidden="1">{"'Filing Version'!$A$1:$F$168"}</definedName>
    <definedName name="HTML_Control_1" localSheetId="6" hidden="1">{"'Filing Version'!$A$1:$F$168"}</definedName>
    <definedName name="HTML_Control_1" localSheetId="9" hidden="1">{"'Filing Version'!$A$1:$F$168"}</definedName>
    <definedName name="HTML_Control_1" localSheetId="7" hidden="1">{"'Filing Version'!$A$1:$F$168"}</definedName>
    <definedName name="HTML_Control_1" localSheetId="1" hidden="1">{"'Filing Version'!$A$1:$F$168"}</definedName>
    <definedName name="HTML_Control_1" localSheetId="2" hidden="1">{"'Filing Version'!$A$1:$F$168"}</definedName>
    <definedName name="HTML_Control_1" localSheetId="3" hidden="1">{"'Filing Version'!$A$1:$F$168"}</definedName>
    <definedName name="HTML_Description" hidden="1">"NAR 2002-C"</definedName>
    <definedName name="HTML_Email" hidden="1">""</definedName>
    <definedName name="HTML_Header" hidden="1">""</definedName>
    <definedName name="HTML_LastUpdate" hidden="1">"12/09/2002"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"Q:\TREASURY\EXCEL\OwnerTrust02C\HTML_02C_113002.htm"</definedName>
    <definedName name="HTML_Title" hidden="1">""</definedName>
    <definedName name="OC_BegBal" localSheetId="8">#REF!</definedName>
    <definedName name="OC_BegBal" localSheetId="4">#REF!</definedName>
    <definedName name="OC_BegBal" localSheetId="0">#REF!</definedName>
    <definedName name="OC_BegBal" localSheetId="10">#REF!</definedName>
    <definedName name="OC_BegBal" localSheetId="5">#REF!</definedName>
    <definedName name="OC_BegBal" localSheetId="6">#REF!</definedName>
    <definedName name="OC_BegBal" localSheetId="9">#REF!</definedName>
    <definedName name="OC_BegBal" localSheetId="7">#REF!</definedName>
    <definedName name="OC_BegBal" localSheetId="1">#REF!</definedName>
    <definedName name="OC_BegBal" localSheetId="2">#REF!</definedName>
    <definedName name="OC_BegBal" localSheetId="3">#REF!</definedName>
    <definedName name="OC_BegBal">#REF!</definedName>
    <definedName name="OC_EndBal" localSheetId="8">#REF!</definedName>
    <definedName name="OC_EndBal" localSheetId="4">#REF!</definedName>
    <definedName name="OC_EndBal" localSheetId="0">#REF!</definedName>
    <definedName name="OC_EndBal" localSheetId="10">#REF!</definedName>
    <definedName name="OC_EndBal" localSheetId="5">#REF!</definedName>
    <definedName name="OC_EndBal" localSheetId="6">#REF!</definedName>
    <definedName name="OC_EndBal" localSheetId="9">#REF!</definedName>
    <definedName name="OC_EndBal" localSheetId="7">#REF!</definedName>
    <definedName name="OC_EndBal" localSheetId="1">#REF!</definedName>
    <definedName name="OC_EndBal" localSheetId="2">#REF!</definedName>
    <definedName name="OC_EndBal" localSheetId="3">#REF!</definedName>
    <definedName name="OC_EndBal">#REF!</definedName>
    <definedName name="Officer" localSheetId="8">#REF!</definedName>
    <definedName name="Officer" localSheetId="4">#REF!</definedName>
    <definedName name="Officer" localSheetId="0">#REF!</definedName>
    <definedName name="Officer" localSheetId="10">#REF!</definedName>
    <definedName name="Officer" localSheetId="5">#REF!</definedName>
    <definedName name="Officer" localSheetId="6">#REF!</definedName>
    <definedName name="Officer" localSheetId="9">#REF!</definedName>
    <definedName name="Officer" localSheetId="7">#REF!</definedName>
    <definedName name="Officer" localSheetId="1">#REF!</definedName>
    <definedName name="Officer" localSheetId="2">#REF!</definedName>
    <definedName name="Officer" localSheetId="3">#REF!</definedName>
    <definedName name="Officer">#REF!</definedName>
    <definedName name="Prev_DistDate" localSheetId="8">#REF!</definedName>
    <definedName name="Prev_DistDate" localSheetId="4">#REF!</definedName>
    <definedName name="Prev_DistDate" localSheetId="0">#REF!</definedName>
    <definedName name="Prev_DistDate" localSheetId="10">#REF!</definedName>
    <definedName name="Prev_DistDate" localSheetId="5">#REF!</definedName>
    <definedName name="Prev_DistDate" localSheetId="6">#REF!</definedName>
    <definedName name="Prev_DistDate" localSheetId="9">#REF!</definedName>
    <definedName name="Prev_DistDate" localSheetId="7">#REF!</definedName>
    <definedName name="Prev_DistDate" localSheetId="1">#REF!</definedName>
    <definedName name="Prev_DistDate" localSheetId="2">#REF!</definedName>
    <definedName name="Prev_DistDate" localSheetId="3">#REF!</definedName>
    <definedName name="Prev_DistDate">#REF!</definedName>
    <definedName name="prinatRAP" localSheetId="8">#REF!</definedName>
    <definedName name="prinatRAP" localSheetId="4">#REF!</definedName>
    <definedName name="prinatRAP" localSheetId="0">#REF!</definedName>
    <definedName name="prinatRAP" localSheetId="10">#REF!</definedName>
    <definedName name="prinatRAP" localSheetId="5">#REF!</definedName>
    <definedName name="prinatRAP" localSheetId="6">#REF!</definedName>
    <definedName name="prinatRAP" localSheetId="9">#REF!</definedName>
    <definedName name="prinatRAP" localSheetId="7">#REF!</definedName>
    <definedName name="prinatRAP" localSheetId="1">#REF!</definedName>
    <definedName name="prinatRAP" localSheetId="2">#REF!</definedName>
    <definedName name="prinatRAP" localSheetId="3">#REF!</definedName>
    <definedName name="prinatRAP">#REF!</definedName>
    <definedName name="Res_Fund" localSheetId="8">#REF!</definedName>
    <definedName name="Res_Fund" localSheetId="4">#REF!</definedName>
    <definedName name="Res_Fund" localSheetId="0">#REF!</definedName>
    <definedName name="Res_Fund" localSheetId="10">#REF!</definedName>
    <definedName name="Res_Fund" localSheetId="5">#REF!</definedName>
    <definedName name="Res_Fund" localSheetId="6">#REF!</definedName>
    <definedName name="Res_Fund" localSheetId="9">#REF!</definedName>
    <definedName name="Res_Fund" localSheetId="7">#REF!</definedName>
    <definedName name="Res_Fund" localSheetId="1">#REF!</definedName>
    <definedName name="Res_Fund" localSheetId="2">#REF!</definedName>
    <definedName name="Res_Fund" localSheetId="3">#REF!</definedName>
    <definedName name="Res_Fund">#REF!</definedName>
    <definedName name="Rescission" localSheetId="8">#REF!</definedName>
    <definedName name="Rescission" localSheetId="4">#REF!</definedName>
    <definedName name="Rescission" localSheetId="0">#REF!</definedName>
    <definedName name="Rescission" localSheetId="10">#REF!</definedName>
    <definedName name="Rescission" localSheetId="5">#REF!</definedName>
    <definedName name="Rescission" localSheetId="6">#REF!</definedName>
    <definedName name="Rescission" localSheetId="9">#REF!</definedName>
    <definedName name="Rescission" localSheetId="7">#REF!</definedName>
    <definedName name="Rescission" localSheetId="1">#REF!</definedName>
    <definedName name="Rescission" localSheetId="2">#REF!</definedName>
    <definedName name="Rescission" localSheetId="3">#REF!</definedName>
    <definedName name="Rescission">#REF!</definedName>
    <definedName name="test" localSheetId="8">#REF!</definedName>
    <definedName name="test" localSheetId="4">#REF!</definedName>
    <definedName name="test" localSheetId="0">#REF!</definedName>
    <definedName name="test" localSheetId="10">#REF!</definedName>
    <definedName name="test" localSheetId="5">#REF!</definedName>
    <definedName name="test" localSheetId="6">#REF!</definedName>
    <definedName name="test" localSheetId="9">#REF!</definedName>
    <definedName name="test" localSheetId="7">#REF!</definedName>
    <definedName name="test" localSheetId="1">#REF!</definedName>
    <definedName name="test" localSheetId="2">#REF!</definedName>
    <definedName name="test" localSheetId="3">#REF!</definedName>
    <definedName name="test">#REF!</definedName>
    <definedName name="Title" localSheetId="8">#REF!</definedName>
    <definedName name="Title" localSheetId="4">#REF!</definedName>
    <definedName name="Title" localSheetId="0">#REF!</definedName>
    <definedName name="Title" localSheetId="10">#REF!</definedName>
    <definedName name="Title" localSheetId="5">#REF!</definedName>
    <definedName name="Title" localSheetId="6">#REF!</definedName>
    <definedName name="Title" localSheetId="9">#REF!</definedName>
    <definedName name="Title" localSheetId="7">#REF!</definedName>
    <definedName name="Title" localSheetId="1">#REF!</definedName>
    <definedName name="Title" localSheetId="2">#REF!</definedName>
    <definedName name="Title" localSheetId="3">#REF!</definedName>
    <definedName name="Title">#REF!</definedName>
    <definedName name="wrn.0205." localSheetId="8" hidden="1">{"0205",#N/A,FALSE,"0205"}</definedName>
    <definedName name="wrn.0205." localSheetId="4" hidden="1">{"0205",#N/A,FALSE,"0205"}</definedName>
    <definedName name="wrn.0205." localSheetId="0" hidden="1">{"0205",#N/A,FALSE,"0205"}</definedName>
    <definedName name="wrn.0205." localSheetId="10" hidden="1">{"0205",#N/A,FALSE,"0205"}</definedName>
    <definedName name="wrn.0205." localSheetId="5" hidden="1">{"0205",#N/A,FALSE,"0205"}</definedName>
    <definedName name="wrn.0205." localSheetId="6" hidden="1">{"0205",#N/A,FALSE,"0205"}</definedName>
    <definedName name="wrn.0205." localSheetId="9" hidden="1">{"0205",#N/A,FALSE,"0205"}</definedName>
    <definedName name="wrn.0205." localSheetId="7" hidden="1">{"0205",#N/A,FALSE,"0205"}</definedName>
    <definedName name="wrn.0205." localSheetId="1" hidden="1">{"0205",#N/A,FALSE,"0205"}</definedName>
    <definedName name="wrn.0205." localSheetId="2" hidden="1">{"0205",#N/A,FALSE,"0205"}</definedName>
    <definedName name="wrn.0205." localSheetId="3" hidden="1">{"0205",#N/A,FALSE,"0205"}</definedName>
    <definedName name="wrn.0205." hidden="1">{"0205",#N/A,FALSE,"0205"}</definedName>
    <definedName name="wrn.0205._1" localSheetId="8" hidden="1">{"0205",#N/A,FALSE,"0205"}</definedName>
    <definedName name="wrn.0205._1" localSheetId="4" hidden="1">{"0205",#N/A,FALSE,"0205"}</definedName>
    <definedName name="wrn.0205._1" localSheetId="0" hidden="1">{"0205",#N/A,FALSE,"0205"}</definedName>
    <definedName name="wrn.0205._1" localSheetId="10" hidden="1">{"0205",#N/A,FALSE,"0205"}</definedName>
    <definedName name="wrn.0205._1" localSheetId="11" hidden="1">{"0205",#N/A,FALSE,"0205"}</definedName>
    <definedName name="wrn.0205._1" localSheetId="5" hidden="1">{"0205",#N/A,FALSE,"0205"}</definedName>
    <definedName name="wrn.0205._1" localSheetId="6" hidden="1">{"0205",#N/A,FALSE,"0205"}</definedName>
    <definedName name="wrn.0205._1" localSheetId="9" hidden="1">{"0205",#N/A,FALSE,"0205"}</definedName>
    <definedName name="wrn.0205._1" localSheetId="7" hidden="1">{"0205",#N/A,FALSE,"0205"}</definedName>
    <definedName name="wrn.0205._1" localSheetId="1" hidden="1">{"0205",#N/A,FALSE,"0205"}</definedName>
    <definedName name="wrn.0205._1" localSheetId="2" hidden="1">{"0205",#N/A,FALSE,"0205"}</definedName>
    <definedName name="wrn.0205._1" localSheetId="3" hidden="1">{"0205",#N/A,FALSE,"0205"}</definedName>
    <definedName name="wrn.0208." localSheetId="8" hidden="1">{"0208",#N/A,FALSE,"0205"}</definedName>
    <definedName name="wrn.0208." localSheetId="4" hidden="1">{"0208",#N/A,FALSE,"0205"}</definedName>
    <definedName name="wrn.0208." localSheetId="0" hidden="1">{"0208",#N/A,FALSE,"0205"}</definedName>
    <definedName name="wrn.0208." localSheetId="10" hidden="1">{"0208",#N/A,FALSE,"0205"}</definedName>
    <definedName name="wrn.0208." localSheetId="5" hidden="1">{"0208",#N/A,FALSE,"0205"}</definedName>
    <definedName name="wrn.0208." localSheetId="6" hidden="1">{"0208",#N/A,FALSE,"0205"}</definedName>
    <definedName name="wrn.0208." localSheetId="9" hidden="1">{"0208",#N/A,FALSE,"0205"}</definedName>
    <definedName name="wrn.0208." localSheetId="7" hidden="1">{"0208",#N/A,FALSE,"0205"}</definedName>
    <definedName name="wrn.0208." localSheetId="1" hidden="1">{"0208",#N/A,FALSE,"0205"}</definedName>
    <definedName name="wrn.0208." localSheetId="2" hidden="1">{"0208",#N/A,FALSE,"0205"}</definedName>
    <definedName name="wrn.0208." localSheetId="3" hidden="1">{"0208",#N/A,FALSE,"0205"}</definedName>
    <definedName name="wrn.0208." hidden="1">{"0208",#N/A,FALSE,"0205"}</definedName>
    <definedName name="wrn.0208._1" localSheetId="8" hidden="1">{"0208",#N/A,FALSE,"0205"}</definedName>
    <definedName name="wrn.0208._1" localSheetId="4" hidden="1">{"0208",#N/A,FALSE,"0205"}</definedName>
    <definedName name="wrn.0208._1" localSheetId="0" hidden="1">{"0208",#N/A,FALSE,"0205"}</definedName>
    <definedName name="wrn.0208._1" localSheetId="10" hidden="1">{"0208",#N/A,FALSE,"0205"}</definedName>
    <definedName name="wrn.0208._1" localSheetId="11" hidden="1">{"0208",#N/A,FALSE,"0205"}</definedName>
    <definedName name="wrn.0208._1" localSheetId="5" hidden="1">{"0208",#N/A,FALSE,"0205"}</definedName>
    <definedName name="wrn.0208._1" localSheetId="6" hidden="1">{"0208",#N/A,FALSE,"0205"}</definedName>
    <definedName name="wrn.0208._1" localSheetId="9" hidden="1">{"0208",#N/A,FALSE,"0205"}</definedName>
    <definedName name="wrn.0208._1" localSheetId="7" hidden="1">{"0208",#N/A,FALSE,"0205"}</definedName>
    <definedName name="wrn.0208._1" localSheetId="1" hidden="1">{"0208",#N/A,FALSE,"0205"}</definedName>
    <definedName name="wrn.0208._1" localSheetId="2" hidden="1">{"0208",#N/A,FALSE,"0205"}</definedName>
    <definedName name="wrn.0208._1" localSheetId="3" hidden="1">{"0208",#N/A,FALSE,"0205"}</definedName>
    <definedName name="wrn.TEST." localSheetId="8" hidden="1">{"TEST",#N/A,FALSE,"TEST"}</definedName>
    <definedName name="wrn.TEST." localSheetId="4" hidden="1">{"TEST",#N/A,FALSE,"TEST"}</definedName>
    <definedName name="wrn.TEST." localSheetId="0" hidden="1">{"TEST",#N/A,FALSE,"TEST"}</definedName>
    <definedName name="wrn.TEST." localSheetId="10" hidden="1">{"TEST",#N/A,FALSE,"TEST"}</definedName>
    <definedName name="wrn.TEST." localSheetId="5" hidden="1">{"TEST",#N/A,FALSE,"TEST"}</definedName>
    <definedName name="wrn.TEST." localSheetId="6" hidden="1">{"TEST",#N/A,FALSE,"TEST"}</definedName>
    <definedName name="wrn.TEST." localSheetId="9" hidden="1">{"TEST",#N/A,FALSE,"TEST"}</definedName>
    <definedName name="wrn.TEST." localSheetId="7" hidden="1">{"TEST",#N/A,FALSE,"TEST"}</definedName>
    <definedName name="wrn.TEST." localSheetId="1" hidden="1">{"TEST",#N/A,FALSE,"TEST"}</definedName>
    <definedName name="wrn.TEST." localSheetId="2" hidden="1">{"TEST",#N/A,FALSE,"TEST"}</definedName>
    <definedName name="wrn.TEST." localSheetId="3" hidden="1">{"TEST",#N/A,FALSE,"TEST"}</definedName>
    <definedName name="wrn.TEST." hidden="1">{"TEST",#N/A,FALSE,"TEST"}</definedName>
    <definedName name="wrn.TEST._1" localSheetId="8" hidden="1">{"TEST",#N/A,FALSE,"TEST"}</definedName>
    <definedName name="wrn.TEST._1" localSheetId="4" hidden="1">{"TEST",#N/A,FALSE,"TEST"}</definedName>
    <definedName name="wrn.TEST._1" localSheetId="0" hidden="1">{"TEST",#N/A,FALSE,"TEST"}</definedName>
    <definedName name="wrn.TEST._1" localSheetId="10" hidden="1">{"TEST",#N/A,FALSE,"TEST"}</definedName>
    <definedName name="wrn.TEST._1" localSheetId="11" hidden="1">{"TEST",#N/A,FALSE,"TEST"}</definedName>
    <definedName name="wrn.TEST._1" localSheetId="5" hidden="1">{"TEST",#N/A,FALSE,"TEST"}</definedName>
    <definedName name="wrn.TEST._1" localSheetId="6" hidden="1">{"TEST",#N/A,FALSE,"TEST"}</definedName>
    <definedName name="wrn.TEST._1" localSheetId="9" hidden="1">{"TEST",#N/A,FALSE,"TEST"}</definedName>
    <definedName name="wrn.TEST._1" localSheetId="7" hidden="1">{"TEST",#N/A,FALSE,"TEST"}</definedName>
    <definedName name="wrn.TEST._1" localSheetId="1" hidden="1">{"TEST",#N/A,FALSE,"TEST"}</definedName>
    <definedName name="wrn.TEST._1" localSheetId="2" hidden="1">{"TEST",#N/A,FALSE,"TEST"}</definedName>
    <definedName name="wrn.TEST._1" localSheetId="3" hidden="1">{"TEST",#N/A,FALSE,"TEST"}</definedName>
    <definedName name="wrn.TMPL." localSheetId="8" hidden="1">{"TMPL",#N/A,FALSE,"TMPL"}</definedName>
    <definedName name="wrn.TMPL." localSheetId="4" hidden="1">{"TMPL",#N/A,FALSE,"TMPL"}</definedName>
    <definedName name="wrn.TMPL." localSheetId="0" hidden="1">{"TMPL",#N/A,FALSE,"TMPL"}</definedName>
    <definedName name="wrn.TMPL." localSheetId="10" hidden="1">{"TMPL",#N/A,FALSE,"TMPL"}</definedName>
    <definedName name="wrn.TMPL." localSheetId="5" hidden="1">{"TMPL",#N/A,FALSE,"TMPL"}</definedName>
    <definedName name="wrn.TMPL." localSheetId="6" hidden="1">{"TMPL",#N/A,FALSE,"TMPL"}</definedName>
    <definedName name="wrn.TMPL." localSheetId="9" hidden="1">{"TMPL",#N/A,FALSE,"TMPL"}</definedName>
    <definedName name="wrn.TMPL." localSheetId="7" hidden="1">{"TMPL",#N/A,FALSE,"TMPL"}</definedName>
    <definedName name="wrn.TMPL." localSheetId="1" hidden="1">{"TMPL",#N/A,FALSE,"TMPL"}</definedName>
    <definedName name="wrn.TMPL." localSheetId="2" hidden="1">{"TMPL",#N/A,FALSE,"TMPL"}</definedName>
    <definedName name="wrn.TMPL." localSheetId="3" hidden="1">{"TMPL",#N/A,FALSE,"TMPL"}</definedName>
    <definedName name="wrn.TMPL." hidden="1">{"TMPL",#N/A,FALSE,"TMPL"}</definedName>
    <definedName name="wrn.TMPL._1" localSheetId="8" hidden="1">{"TMPL",#N/A,FALSE,"TMPL"}</definedName>
    <definedName name="wrn.TMPL._1" localSheetId="4" hidden="1">{"TMPL",#N/A,FALSE,"TMPL"}</definedName>
    <definedName name="wrn.TMPL._1" localSheetId="0" hidden="1">{"TMPL",#N/A,FALSE,"TMPL"}</definedName>
    <definedName name="wrn.TMPL._1" localSheetId="10" hidden="1">{"TMPL",#N/A,FALSE,"TMPL"}</definedName>
    <definedName name="wrn.TMPL._1" localSheetId="11" hidden="1">{"TMPL",#N/A,FALSE,"TMPL"}</definedName>
    <definedName name="wrn.TMPL._1" localSheetId="5" hidden="1">{"TMPL",#N/A,FALSE,"TMPL"}</definedName>
    <definedName name="wrn.TMPL._1" localSheetId="6" hidden="1">{"TMPL",#N/A,FALSE,"TMPL"}</definedName>
    <definedName name="wrn.TMPL._1" localSheetId="9" hidden="1">{"TMPL",#N/A,FALSE,"TMPL"}</definedName>
    <definedName name="wrn.TMPL._1" localSheetId="7" hidden="1">{"TMPL",#N/A,FALSE,"TMPL"}</definedName>
    <definedName name="wrn.TMPL._1" localSheetId="1" hidden="1">{"TMPL",#N/A,FALSE,"TMPL"}</definedName>
    <definedName name="wrn.TMPL._1" localSheetId="2" hidden="1">{"TMPL",#N/A,FALSE,"TMPL"}</definedName>
    <definedName name="wrn.TMPL._1" localSheetId="3" hidden="1">{"TMPL",#N/A,FALSE,"TMPL"}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7" i="12" l="1"/>
  <c r="E182" i="12"/>
  <c r="D182" i="12"/>
  <c r="E175" i="12"/>
  <c r="F175" i="12"/>
  <c r="D159" i="12"/>
  <c r="E149" i="12"/>
  <c r="E131" i="12"/>
  <c r="E112" i="12"/>
  <c r="E111" i="12"/>
  <c r="E113" i="12"/>
  <c r="E110" i="12"/>
  <c r="E181" i="12"/>
  <c r="E42" i="12"/>
  <c r="E37" i="12"/>
  <c r="E27" i="12"/>
  <c r="D27" i="12"/>
  <c r="E25" i="12"/>
  <c r="D25" i="12"/>
  <c r="C29" i="12"/>
  <c r="B29" i="12"/>
  <c r="E28" i="12"/>
  <c r="F18" i="12"/>
  <c r="E26" i="12"/>
  <c r="F16" i="12"/>
  <c r="E24" i="12"/>
  <c r="D13" i="12"/>
  <c r="F14" i="12"/>
  <c r="E13" i="12"/>
  <c r="E52" i="12"/>
  <c r="C12" i="12"/>
  <c r="F10" i="12" s="1"/>
  <c r="D187" i="11"/>
  <c r="E182" i="11"/>
  <c r="D175" i="11"/>
  <c r="F175" i="11"/>
  <c r="E175" i="11"/>
  <c r="D165" i="11"/>
  <c r="D159" i="11"/>
  <c r="E149" i="11"/>
  <c r="E131" i="11"/>
  <c r="E112" i="11"/>
  <c r="E110" i="11"/>
  <c r="E113" i="11"/>
  <c r="E111" i="11"/>
  <c r="E181" i="11"/>
  <c r="E42" i="11"/>
  <c r="E47" i="11" s="1"/>
  <c r="E57" i="11" s="1"/>
  <c r="E59" i="11" s="1"/>
  <c r="E37" i="11"/>
  <c r="E26" i="11"/>
  <c r="D26" i="11"/>
  <c r="E24" i="11"/>
  <c r="D24" i="11"/>
  <c r="C29" i="11"/>
  <c r="B29" i="11"/>
  <c r="E28" i="11"/>
  <c r="E27" i="11"/>
  <c r="F17" i="11"/>
  <c r="E25" i="11"/>
  <c r="F15" i="11"/>
  <c r="F14" i="11"/>
  <c r="E13" i="11"/>
  <c r="D13" i="11"/>
  <c r="E23" i="11"/>
  <c r="E52" i="11"/>
  <c r="E53" i="11" s="1"/>
  <c r="C12" i="11"/>
  <c r="F10" i="11" s="1"/>
  <c r="D187" i="10"/>
  <c r="E182" i="10"/>
  <c r="D182" i="10"/>
  <c r="D175" i="10"/>
  <c r="F175" i="10"/>
  <c r="E175" i="10"/>
  <c r="D165" i="10"/>
  <c r="D159" i="10"/>
  <c r="E149" i="10"/>
  <c r="E131" i="10"/>
  <c r="E112" i="10"/>
  <c r="E110" i="10"/>
  <c r="E113" i="10"/>
  <c r="E111" i="10"/>
  <c r="E181" i="10"/>
  <c r="E42" i="10"/>
  <c r="E47" i="10" s="1"/>
  <c r="E57" i="10" s="1"/>
  <c r="E59" i="10" s="1"/>
  <c r="E37" i="10"/>
  <c r="E26" i="10"/>
  <c r="D26" i="10"/>
  <c r="E24" i="10"/>
  <c r="D24" i="10"/>
  <c r="C29" i="10"/>
  <c r="B29" i="10"/>
  <c r="E28" i="10"/>
  <c r="E27" i="10"/>
  <c r="F17" i="10"/>
  <c r="E25" i="10"/>
  <c r="F15" i="10"/>
  <c r="F14" i="10"/>
  <c r="E13" i="10"/>
  <c r="F13" i="10" s="1"/>
  <c r="D13" i="10"/>
  <c r="E23" i="10"/>
  <c r="C13" i="10"/>
  <c r="C12" i="10"/>
  <c r="D187" i="9"/>
  <c r="D175" i="9"/>
  <c r="E175" i="9"/>
  <c r="F175" i="9"/>
  <c r="D165" i="9"/>
  <c r="D159" i="9"/>
  <c r="E149" i="9"/>
  <c r="E131" i="9"/>
  <c r="E112" i="9"/>
  <c r="E110" i="9"/>
  <c r="E113" i="9"/>
  <c r="E111" i="9"/>
  <c r="E181" i="9"/>
  <c r="E42" i="9"/>
  <c r="E37" i="9"/>
  <c r="E47" i="9" s="1"/>
  <c r="E57" i="9" s="1"/>
  <c r="E59" i="9" s="1"/>
  <c r="C29" i="9"/>
  <c r="D27" i="9"/>
  <c r="D25" i="9"/>
  <c r="E24" i="9"/>
  <c r="D24" i="9"/>
  <c r="D23" i="9"/>
  <c r="B29" i="9"/>
  <c r="E28" i="9"/>
  <c r="F18" i="9"/>
  <c r="E27" i="9"/>
  <c r="E26" i="9"/>
  <c r="E25" i="9"/>
  <c r="F15" i="9"/>
  <c r="E13" i="9"/>
  <c r="D13" i="9"/>
  <c r="F14" i="9"/>
  <c r="C12" i="9"/>
  <c r="D187" i="8"/>
  <c r="E181" i="8"/>
  <c r="F175" i="8"/>
  <c r="E175" i="8"/>
  <c r="D175" i="8"/>
  <c r="D165" i="8"/>
  <c r="D159" i="8"/>
  <c r="E149" i="8"/>
  <c r="E131" i="8"/>
  <c r="E111" i="8"/>
  <c r="E113" i="8"/>
  <c r="E110" i="8"/>
  <c r="E112" i="8"/>
  <c r="E42" i="8"/>
  <c r="E37" i="8"/>
  <c r="E47" i="8" s="1"/>
  <c r="E57" i="8" s="1"/>
  <c r="E59" i="8" s="1"/>
  <c r="E28" i="8"/>
  <c r="E26" i="8"/>
  <c r="D26" i="8"/>
  <c r="E25" i="8"/>
  <c r="C29" i="8"/>
  <c r="B29" i="8"/>
  <c r="F19" i="8"/>
  <c r="D28" i="8"/>
  <c r="D13" i="8"/>
  <c r="E27" i="8"/>
  <c r="F17" i="8"/>
  <c r="F16" i="8"/>
  <c r="D25" i="8"/>
  <c r="E24" i="8"/>
  <c r="F14" i="8"/>
  <c r="E13" i="8"/>
  <c r="E52" i="8"/>
  <c r="C12" i="8"/>
  <c r="F10" i="8" s="1"/>
  <c r="D187" i="7"/>
  <c r="E182" i="7"/>
  <c r="F175" i="7"/>
  <c r="E175" i="7"/>
  <c r="D175" i="7"/>
  <c r="D165" i="7"/>
  <c r="D159" i="7"/>
  <c r="E149" i="7"/>
  <c r="E131" i="7"/>
  <c r="E111" i="7"/>
  <c r="E113" i="7"/>
  <c r="E110" i="7"/>
  <c r="E112" i="7"/>
  <c r="E181" i="7"/>
  <c r="E42" i="7"/>
  <c r="E37" i="7"/>
  <c r="E47" i="7" s="1"/>
  <c r="E57" i="7" s="1"/>
  <c r="E59" i="7" s="1"/>
  <c r="E28" i="7"/>
  <c r="E26" i="7"/>
  <c r="D26" i="7"/>
  <c r="C29" i="7"/>
  <c r="B29" i="7"/>
  <c r="F19" i="7"/>
  <c r="D28" i="7"/>
  <c r="E27" i="7"/>
  <c r="F17" i="7"/>
  <c r="D13" i="7"/>
  <c r="F16" i="7"/>
  <c r="E25" i="7"/>
  <c r="E24" i="7"/>
  <c r="F14" i="7"/>
  <c r="E13" i="7"/>
  <c r="C12" i="7"/>
  <c r="D187" i="6"/>
  <c r="E182" i="6"/>
  <c r="D175" i="6"/>
  <c r="F175" i="6"/>
  <c r="E175" i="6"/>
  <c r="D165" i="6"/>
  <c r="D159" i="6"/>
  <c r="E149" i="6"/>
  <c r="E131" i="6"/>
  <c r="E112" i="6"/>
  <c r="E110" i="6"/>
  <c r="E113" i="6"/>
  <c r="E111" i="6"/>
  <c r="E181" i="6"/>
  <c r="E42" i="6"/>
  <c r="E47" i="6" s="1"/>
  <c r="E57" i="6" s="1"/>
  <c r="E59" i="6" s="1"/>
  <c r="E37" i="6"/>
  <c r="E26" i="6"/>
  <c r="D26" i="6"/>
  <c r="E24" i="6"/>
  <c r="D24" i="6"/>
  <c r="C29" i="6"/>
  <c r="B29" i="6"/>
  <c r="E28" i="6"/>
  <c r="E27" i="6"/>
  <c r="F17" i="6"/>
  <c r="E25" i="6"/>
  <c r="F15" i="6"/>
  <c r="E13" i="6"/>
  <c r="D13" i="6"/>
  <c r="F14" i="6"/>
  <c r="C12" i="6"/>
  <c r="D187" i="5"/>
  <c r="E181" i="5"/>
  <c r="E182" i="5"/>
  <c r="F175" i="5"/>
  <c r="E175" i="5"/>
  <c r="D175" i="5"/>
  <c r="D165" i="5"/>
  <c r="D166" i="5" s="1"/>
  <c r="D159" i="5"/>
  <c r="E149" i="5"/>
  <c r="E131" i="5"/>
  <c r="E111" i="5"/>
  <c r="E113" i="5"/>
  <c r="E110" i="5"/>
  <c r="E112" i="5"/>
  <c r="E42" i="5"/>
  <c r="E37" i="5"/>
  <c r="E47" i="5" s="1"/>
  <c r="E57" i="5" s="1"/>
  <c r="E59" i="5" s="1"/>
  <c r="E27" i="5"/>
  <c r="E26" i="5"/>
  <c r="D26" i="5"/>
  <c r="E25" i="5"/>
  <c r="C29" i="5"/>
  <c r="B29" i="5"/>
  <c r="E28" i="5"/>
  <c r="D27" i="5"/>
  <c r="F17" i="5"/>
  <c r="F16" i="5"/>
  <c r="D25" i="5"/>
  <c r="F15" i="5"/>
  <c r="E24" i="5"/>
  <c r="D13" i="5"/>
  <c r="F14" i="5"/>
  <c r="C12" i="5"/>
  <c r="D187" i="4"/>
  <c r="E182" i="4"/>
  <c r="D175" i="4"/>
  <c r="F175" i="4"/>
  <c r="E175" i="4"/>
  <c r="D165" i="4"/>
  <c r="D159" i="4"/>
  <c r="E149" i="4"/>
  <c r="E131" i="4"/>
  <c r="E112" i="4"/>
  <c r="E113" i="4"/>
  <c r="E111" i="4"/>
  <c r="E110" i="4"/>
  <c r="E181" i="4"/>
  <c r="E42" i="4"/>
  <c r="E47" i="4" s="1"/>
  <c r="E57" i="4" s="1"/>
  <c r="E59" i="4" s="1"/>
  <c r="E37" i="4"/>
  <c r="D28" i="4"/>
  <c r="D26" i="4"/>
  <c r="E26" i="4"/>
  <c r="D24" i="4"/>
  <c r="C29" i="4"/>
  <c r="B29" i="4"/>
  <c r="E28" i="4"/>
  <c r="E13" i="4"/>
  <c r="F13" i="4" s="1"/>
  <c r="E27" i="4"/>
  <c r="F17" i="4"/>
  <c r="F16" i="4"/>
  <c r="E25" i="4"/>
  <c r="F15" i="4"/>
  <c r="E24" i="4"/>
  <c r="F14" i="4"/>
  <c r="D13" i="4"/>
  <c r="E23" i="4"/>
  <c r="C13" i="4"/>
  <c r="C12" i="4"/>
  <c r="D187" i="3"/>
  <c r="E182" i="3"/>
  <c r="F175" i="3"/>
  <c r="E175" i="3"/>
  <c r="D175" i="3"/>
  <c r="D165" i="3"/>
  <c r="D159" i="3"/>
  <c r="E149" i="3"/>
  <c r="E131" i="3"/>
  <c r="E111" i="3"/>
  <c r="E113" i="3"/>
  <c r="E110" i="3"/>
  <c r="E112" i="3"/>
  <c r="E181" i="3"/>
  <c r="E42" i="3"/>
  <c r="E37" i="3"/>
  <c r="E47" i="3" s="1"/>
  <c r="E57" i="3" s="1"/>
  <c r="E59" i="3" s="1"/>
  <c r="E26" i="3"/>
  <c r="D26" i="3"/>
  <c r="C29" i="3"/>
  <c r="B29" i="3"/>
  <c r="E28" i="3"/>
  <c r="E27" i="3"/>
  <c r="F17" i="3"/>
  <c r="F16" i="3"/>
  <c r="E25" i="3"/>
  <c r="E24" i="3"/>
  <c r="D13" i="3"/>
  <c r="F14" i="3"/>
  <c r="E13" i="3"/>
  <c r="E52" i="3"/>
  <c r="C12" i="3"/>
  <c r="E53" i="12" l="1"/>
  <c r="E47" i="12"/>
  <c r="E57" i="12" s="1"/>
  <c r="E59" i="12" s="1"/>
  <c r="D175" i="12"/>
  <c r="D23" i="12"/>
  <c r="D165" i="12"/>
  <c r="D166" i="12" s="1"/>
  <c r="F15" i="12"/>
  <c r="E23" i="12"/>
  <c r="D182" i="11"/>
  <c r="F17" i="12"/>
  <c r="C13" i="12"/>
  <c r="F13" i="12" s="1"/>
  <c r="D24" i="12"/>
  <c r="D26" i="12"/>
  <c r="D28" i="12"/>
  <c r="F19" i="12"/>
  <c r="D166" i="11"/>
  <c r="F16" i="11"/>
  <c r="F18" i="11"/>
  <c r="D23" i="11"/>
  <c r="D25" i="11"/>
  <c r="D27" i="11"/>
  <c r="D166" i="9"/>
  <c r="E52" i="10"/>
  <c r="E53" i="10" s="1"/>
  <c r="C13" i="11"/>
  <c r="F13" i="11" s="1"/>
  <c r="D28" i="11"/>
  <c r="E52" i="9"/>
  <c r="E53" i="9" s="1"/>
  <c r="F10" i="10"/>
  <c r="F19" i="11"/>
  <c r="D166" i="10"/>
  <c r="F16" i="10"/>
  <c r="F18" i="10"/>
  <c r="D23" i="10"/>
  <c r="D25" i="10"/>
  <c r="D27" i="10"/>
  <c r="D182" i="9"/>
  <c r="F10" i="9"/>
  <c r="D28" i="10"/>
  <c r="F19" i="10"/>
  <c r="E182" i="9"/>
  <c r="F16" i="9"/>
  <c r="E23" i="9"/>
  <c r="F17" i="9"/>
  <c r="C13" i="9"/>
  <c r="F13" i="9" s="1"/>
  <c r="D26" i="9"/>
  <c r="D28" i="9"/>
  <c r="F19" i="9"/>
  <c r="D166" i="8"/>
  <c r="D182" i="8"/>
  <c r="E182" i="8"/>
  <c r="E53" i="8"/>
  <c r="D182" i="5"/>
  <c r="F18" i="8"/>
  <c r="D23" i="8"/>
  <c r="D27" i="8"/>
  <c r="F15" i="8"/>
  <c r="E23" i="8"/>
  <c r="F10" i="4"/>
  <c r="F10" i="7"/>
  <c r="D182" i="7"/>
  <c r="E52" i="5"/>
  <c r="C13" i="8"/>
  <c r="F13" i="8" s="1"/>
  <c r="D24" i="8"/>
  <c r="E52" i="7"/>
  <c r="E53" i="7" s="1"/>
  <c r="D166" i="7"/>
  <c r="E52" i="6"/>
  <c r="E53" i="6" s="1"/>
  <c r="F18" i="7"/>
  <c r="D23" i="7"/>
  <c r="D25" i="7"/>
  <c r="D27" i="7"/>
  <c r="F15" i="7"/>
  <c r="E23" i="7"/>
  <c r="D182" i="6"/>
  <c r="F10" i="6"/>
  <c r="C13" i="7"/>
  <c r="F13" i="7" s="1"/>
  <c r="D24" i="7"/>
  <c r="D166" i="6"/>
  <c r="F10" i="5"/>
  <c r="F16" i="6"/>
  <c r="E53" i="5"/>
  <c r="F18" i="6"/>
  <c r="D23" i="6"/>
  <c r="D25" i="6"/>
  <c r="D27" i="6"/>
  <c r="D182" i="4"/>
  <c r="E23" i="6"/>
  <c r="C13" i="6"/>
  <c r="F13" i="6" s="1"/>
  <c r="D28" i="6"/>
  <c r="F19" i="6"/>
  <c r="E23" i="5"/>
  <c r="E13" i="5"/>
  <c r="E52" i="4"/>
  <c r="E53" i="4" s="1"/>
  <c r="F18" i="5"/>
  <c r="D23" i="5"/>
  <c r="C13" i="5"/>
  <c r="F13" i="5" s="1"/>
  <c r="D24" i="5"/>
  <c r="D28" i="5"/>
  <c r="F19" i="5"/>
  <c r="D166" i="4"/>
  <c r="F18" i="4"/>
  <c r="D23" i="4"/>
  <c r="D25" i="4"/>
  <c r="D27" i="4"/>
  <c r="F10" i="3"/>
  <c r="F19" i="4"/>
  <c r="D182" i="3"/>
  <c r="E53" i="3"/>
  <c r="D166" i="3"/>
  <c r="F18" i="3"/>
  <c r="D23" i="3"/>
  <c r="D25" i="3"/>
  <c r="D27" i="3"/>
  <c r="E23" i="3"/>
  <c r="C13" i="3"/>
  <c r="F13" i="3" s="1"/>
  <c r="D24" i="3"/>
  <c r="D28" i="3"/>
  <c r="F15" i="3"/>
  <c r="F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FD616C91-5B47-4C48-825A-D69F33D93528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65A25FD5-837B-4FAB-89E3-F5D617BA271E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B9EBFDAA-CAE5-4B7F-A461-6010DC012824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C7E14840-F4A5-4E2E-B019-E2BA13203CD7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48C78FDC-E51D-4D22-AA51-9ECD27AB7C72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2F7FC1B1-8AD7-480C-ABCF-6E1924AE7764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9FC04945-977E-40C7-B1C8-8784987F7D9F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A99CA31F-BA6F-46AF-9CB0-62F1EB2A6191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922F75A5-6B25-49F2-80F7-305F633684ED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BBC8D7FF-66FD-4EE2-85AF-D00C89F5106A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D2D859F0-ABD0-4F78-ADFB-A9CC34CD9E23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2B5EEF3D-7623-4C39-975D-9F718967F1AD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sharedStrings.xml><?xml version="1.0" encoding="utf-8"?>
<sst xmlns="http://schemas.openxmlformats.org/spreadsheetml/2006/main" count="2042" uniqueCount="157">
  <si>
    <t>Nissan Auto Receivables 2021-A</t>
  </si>
  <si>
    <t>Collection Period</t>
  </si>
  <si>
    <t xml:space="preserve">    30/360 Days</t>
  </si>
  <si>
    <t>Collection Period Start</t>
  </si>
  <si>
    <t>Distribution Date</t>
  </si>
  <si>
    <t xml:space="preserve">    Actual/360 Days</t>
  </si>
  <si>
    <t>Collection Period End</t>
  </si>
  <si>
    <t>Prior Month Settlement Date</t>
  </si>
  <si>
    <t>Current Month Settlement Date</t>
  </si>
  <si>
    <t>Coupon Rate</t>
  </si>
  <si>
    <t>Initial Balance</t>
  </si>
  <si>
    <t>Beginning Balance</t>
  </si>
  <si>
    <t>Ending Balance</t>
  </si>
  <si>
    <t>Pool Factor</t>
  </si>
  <si>
    <t>Pool Balance</t>
  </si>
  <si>
    <t>Yield Supplement Overcollaterization</t>
  </si>
  <si>
    <t>Total Adjusted Pool Balance</t>
  </si>
  <si>
    <t>Total Adjusted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</si>
  <si>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</si>
  <si>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</si>
  <si>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</si>
  <si>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</si>
  <si>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</si>
  <si>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</si>
  <si>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</t>
  </si>
  <si>
    <t>Interest Payment</t>
  </si>
  <si>
    <r>
      <t xml:space="preserve">Principal per $1000                    </t>
    </r>
    <r>
      <rPr>
        <u/>
        <sz val="14"/>
        <rFont val="Arial"/>
        <family val="2"/>
      </rPr>
      <t xml:space="preserve"> Face Amount</t>
    </r>
  </si>
  <si>
    <r>
      <t xml:space="preserve">Interest per $1000                              </t>
    </r>
    <r>
      <rPr>
        <u/>
        <sz val="14"/>
        <rFont val="Arial"/>
        <family val="2"/>
      </rPr>
      <t>Face Amount</t>
    </r>
  </si>
  <si>
    <t>Total Securities</t>
  </si>
  <si>
    <t>I. COLLECTIONS</t>
  </si>
  <si>
    <t>Interest:</t>
  </si>
  <si>
    <t>Interest Collections</t>
  </si>
  <si>
    <t>Repurchased Loan Proceeds Related to Interest</t>
  </si>
  <si>
    <t>Total Interest Collections</t>
  </si>
  <si>
    <t>Principal:</t>
  </si>
  <si>
    <t>Principal Collections</t>
  </si>
  <si>
    <t>Repurchased Loan Proceeds Related to Principal</t>
  </si>
  <si>
    <t>Total Principal Collections</t>
  </si>
  <si>
    <t>Recoveries of Defaulted Receivables</t>
  </si>
  <si>
    <t>Total Collections</t>
  </si>
  <si>
    <t>II. COLLATERAL POOL BALANCE DATA</t>
  </si>
  <si>
    <t>Number</t>
  </si>
  <si>
    <t>Amount</t>
  </si>
  <si>
    <t>Adjusted Pool Balance - Beginning of Period</t>
  </si>
  <si>
    <t>Total Principal Payment</t>
  </si>
  <si>
    <t>III. DISTRIBUTIONS</t>
  </si>
  <si>
    <t>Reserve Account Draw</t>
  </si>
  <si>
    <t>Total Available for Distribution</t>
  </si>
  <si>
    <t>1. Reimbursement of Advance</t>
  </si>
  <si>
    <t>2. Servicing Fee:</t>
  </si>
  <si>
    <t>Servicing Fee Due</t>
  </si>
  <si>
    <t>Servicing Fee Paid</t>
  </si>
  <si>
    <t>Servicing Fee Shortfall</t>
  </si>
  <si>
    <t>3. Interest:</t>
  </si>
  <si>
    <t>Class A-1 Notes Monthly Interest</t>
  </si>
  <si>
    <t>Class A-1 Notes Interest Carryover Shortfall</t>
  </si>
  <si>
    <t>Class A-1 Notes Interest on Interest Carryover Shortfall</t>
  </si>
  <si>
    <t>Class A-1 Notes Monthly Interest Distributable Amount</t>
  </si>
  <si>
    <t>Class A-1 Notes Monthly Interest Paid</t>
  </si>
  <si>
    <t>Change in Class A-1 Notes Interest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</si>
  <si>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</si>
  <si>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</si>
  <si>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</si>
  <si>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Interest Distributable Amount</t>
  </si>
  <si>
    <t>Class A-2a Notes Monthly Interest Paid</t>
  </si>
  <si>
    <t>Change in Class A-2a Notes Interest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</si>
  <si>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</si>
  <si>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</si>
  <si>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</si>
  <si>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Interest Distributable Amount</t>
  </si>
  <si>
    <t>Class A-2b Notes Monthly Interest Paid</t>
  </si>
  <si>
    <t>Change in Class A-2b Notes Interest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</si>
  <si>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</si>
  <si>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</si>
  <si>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</si>
  <si>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Interest Distributable Amount</t>
  </si>
  <si>
    <t>Class A-3 Notes Monthly Interest Paid</t>
  </si>
  <si>
    <t>Change in Class A-3 Notes Interest Carryover Shortfall</t>
  </si>
  <si>
    <t>Class A-4 Notes Monthly Interest</t>
  </si>
  <si>
    <t>Class A-4 Notes Interest Carryover Shortfall</t>
  </si>
  <si>
    <t>Class A-4 Notes Interest on Interest Carryover Shortfall</t>
  </si>
  <si>
    <t>Class A-4 Notes Monthly Interest Distributable Amount</t>
  </si>
  <si>
    <t>Class A-4 Notes Monthly Interest Paid</t>
  </si>
  <si>
    <t>Change in Class A-4 Notes Interest Carryover Shortfall</t>
  </si>
  <si>
    <t>Total Note Monthly Interest</t>
  </si>
  <si>
    <t>Total Note Monthly Interest Due</t>
  </si>
  <si>
    <t>Total Note Monthly Interest Paid</t>
  </si>
  <si>
    <t>Total Note Interest Carryover Shortfall</t>
  </si>
  <si>
    <t>Change in Total Note Interest Carryover Shortfall</t>
  </si>
  <si>
    <t>Total Available for Principal Distribution</t>
  </si>
  <si>
    <t>4. Total Monthly Principal Paid on the Notes</t>
  </si>
  <si>
    <t>Total Noteholders' Principal Carryover Shortfall</t>
  </si>
  <si>
    <t>Total Noteholders' Principal Distributable Amount</t>
  </si>
  <si>
    <t>Change in Total Noteholders' Principal Carryover Shortfall</t>
  </si>
  <si>
    <t>5. Total Monthly Principal Paid on the Certificates</t>
  </si>
  <si>
    <t>Total Certificateholders' Principal Carryover Shortfall</t>
  </si>
  <si>
    <t>Total Certificateholders' Principal Distributable Amount</t>
  </si>
  <si>
    <t>Change in Total Certificateholders' Principal Carryover Shortfall</t>
  </si>
  <si>
    <t>Remaining Available Collections</t>
  </si>
  <si>
    <t>Deposit from Remaining Available Collections to fund Reserve Account</t>
  </si>
  <si>
    <t>Remaining Available Collections Released to Certificateholder</t>
  </si>
  <si>
    <t>IV. YIELD SUPPLEMENT ACCOUNT</t>
  </si>
  <si>
    <t>Beginning Yield Supplement Account Balance</t>
  </si>
  <si>
    <t>Release to Collection Account</t>
  </si>
  <si>
    <t>Ending Yield Supplement Account Balance</t>
  </si>
  <si>
    <t>V. RESERVE ACCOUNT</t>
  </si>
  <si>
    <t>Initial Reserve Account Amount</t>
  </si>
  <si>
    <t>Required Reserve Account Amount</t>
  </si>
  <si>
    <t>Beginning Reserve Account Balance</t>
  </si>
  <si>
    <t>Deposit of Remaining Available Collections</t>
  </si>
  <si>
    <t>Ending Reserve Account Balance</t>
  </si>
  <si>
    <t>Required Reserve Account Amount for Next Period</t>
  </si>
  <si>
    <t>VI. POOL STATISTICS</t>
  </si>
  <si>
    <t>Weighted Average Coupon</t>
  </si>
  <si>
    <t>Weighted Average Remaining Maturity</t>
  </si>
  <si>
    <t>Principal on Defaulted Receivables</t>
  </si>
  <si>
    <t>Principal Recoveries of Defaulted Receivables</t>
  </si>
  <si>
    <t xml:space="preserve">  Monthly Net Losses</t>
  </si>
  <si>
    <t>Pool Balance at Beginning of Collection Period</t>
  </si>
  <si>
    <t>Net Loss Ratio for Third Preceding Collection Period</t>
  </si>
  <si>
    <t>Net Loss Ratio for Second Preceding Collection Period</t>
  </si>
  <si>
    <t>Net Loss Ratio for Preceding Collection Period</t>
  </si>
  <si>
    <t>Net Loss Ratio for Current Collection Period</t>
  </si>
  <si>
    <t>Four-Month Average Net Loss Ratio</t>
  </si>
  <si>
    <t>Cumulative Net Losses for all Periods</t>
  </si>
  <si>
    <t>Delinquent Receivables:</t>
  </si>
  <si>
    <t>% of Receivables (EOP Balance)</t>
  </si>
  <si>
    <t>31-60 Days Delinquent</t>
  </si>
  <si>
    <t>61-90 Days Delinquent</t>
  </si>
  <si>
    <t>91-120 Days Delinquent</t>
  </si>
  <si>
    <t>More than 120 Days</t>
  </si>
  <si>
    <t>Total 31+ Days Delinquent Receivables:</t>
  </si>
  <si>
    <t>61+ Days Delinquencies as Percentage of Receivables (EOP):</t>
  </si>
  <si>
    <t xml:space="preserve">   Delinquency Ratio for Third Preceding Collection Period </t>
  </si>
  <si>
    <t xml:space="preserve">   Delinquency Ratio for Second Preceding Collection Period </t>
  </si>
  <si>
    <t xml:space="preserve">   Delinquency Ratio for Preceding Collection Period </t>
  </si>
  <si>
    <t xml:space="preserve">   Delinquency Ratio for Current Collection Period </t>
  </si>
  <si>
    <t xml:space="preserve">   Four-Month Average Delinquency Ratio</t>
  </si>
  <si>
    <t>60 Day Delinquent Receivables</t>
  </si>
  <si>
    <t>Delinquency Percentage</t>
  </si>
  <si>
    <t>Delinquency Trigger</t>
  </si>
  <si>
    <t>Does the Delinquency Percentage exceed the Delinquency Trigger?</t>
  </si>
  <si>
    <t>Principal Balance of Extensions</t>
  </si>
  <si>
    <t>Number of Extensions</t>
  </si>
  <si>
    <t>VII. STATEMENTS TO NOTEHOLDERS</t>
  </si>
  <si>
    <t>1. Has there been a material change in practices with respect to charge-</t>
  </si>
  <si>
    <t>offs, collection and management of delinquent Receivables, and the effect</t>
  </si>
  <si>
    <t xml:space="preserve">of any grace period, re-aging, re-structuring, partial payments or </t>
  </si>
  <si>
    <t>other practices on delinquency and loss experience?</t>
  </si>
  <si>
    <t xml:space="preserve">2. Have there been any material breaches of representations, warranties </t>
  </si>
  <si>
    <t>or covenants contained in the Receivables?</t>
  </si>
  <si>
    <t xml:space="preserve">3. Has there been an issuance of notes or other securities backed by the </t>
  </si>
  <si>
    <t>Receivables?</t>
  </si>
  <si>
    <t xml:space="preserve">4. Has there been a material change in the underwriting, origination or acquisition </t>
  </si>
  <si>
    <t>of Receivables?</t>
  </si>
  <si>
    <t>No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</si>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</sst>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%"/>
    <numFmt numFmtId="165" formatCode="#,##0.000000_);\(#,##0.000000\)"/>
    <numFmt numFmtId="166" formatCode="0.00000%"/>
    <numFmt numFmtId="167" formatCode="#,##0.000_);\(#,##0.000\)"/>
    <numFmt numFmtId="168" formatCode="_(* #,##0.0000000_);_(* \(#,##0.0000000\);_(* &quot;-&quot;??_);_(@_)"/>
    <numFmt numFmtId="169" formatCode="#,##0.0000000_);\(#,##0.0000000\)"/>
    <numFmt numFmtId="170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4"/>
      <color indexed="62"/>
      <name val="Arial"/>
      <family val="2"/>
    </font>
    <font>
      <u/>
      <sz val="14"/>
      <name val="Arial"/>
      <family val="2"/>
    </font>
    <font>
      <sz val="11"/>
      <color indexed="8"/>
      <name val="Calibri"/>
      <family val="2"/>
    </font>
    <font>
      <sz val="14"/>
      <color indexed="12"/>
      <name val="Arial"/>
      <family val="2"/>
    </font>
    <font>
      <sz val="14"/>
      <color indexed="8"/>
      <name val="Arial"/>
      <family val="2"/>
    </font>
    <font>
      <sz val="10"/>
      <color theme="1"/>
      <name val="Times New Roman"/>
      <family val="1"/>
    </font>
    <font>
      <sz val="14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indent="5"/>
    </xf>
    <xf numFmtId="15" fontId="2" fillId="0" borderId="0" xfId="0" applyNumberFormat="1" applyFont="1"/>
    <xf numFmtId="0" fontId="4" fillId="0" borderId="0" xfId="0" applyFont="1"/>
    <xf numFmtId="15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0" fontId="6" fillId="0" borderId="0" xfId="3" applyFont="1"/>
    <xf numFmtId="15" fontId="6" fillId="0" borderId="0" xfId="3" applyNumberFormat="1" applyFont="1"/>
    <xf numFmtId="39" fontId="6" fillId="0" borderId="0" xfId="3" applyNumberFormat="1" applyFont="1"/>
    <xf numFmtId="0" fontId="6" fillId="0" borderId="0" xfId="3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6" fillId="0" borderId="0" xfId="3" applyNumberFormat="1" applyFont="1"/>
    <xf numFmtId="39" fontId="9" fillId="0" borderId="0" xfId="1" applyNumberFormat="1" applyFont="1" applyFill="1" applyBorder="1"/>
    <xf numFmtId="39" fontId="6" fillId="0" borderId="0" xfId="4" applyNumberFormat="1" applyFont="1" applyBorder="1"/>
    <xf numFmtId="39" fontId="6" fillId="0" borderId="0" xfId="4" applyNumberFormat="1" applyFont="1" applyFill="1" applyBorder="1"/>
    <xf numFmtId="165" fontId="6" fillId="0" borderId="0" xfId="4" applyNumberFormat="1" applyFont="1" applyBorder="1" applyAlignment="1">
      <alignment horizontal="center" vertical="center"/>
    </xf>
    <xf numFmtId="39" fontId="3" fillId="0" borderId="0" xfId="0" applyNumberFormat="1" applyFont="1"/>
    <xf numFmtId="39" fontId="2" fillId="0" borderId="0" xfId="0" applyNumberFormat="1" applyFont="1"/>
    <xf numFmtId="39" fontId="9" fillId="0" borderId="0" xfId="1" applyNumberFormat="1" applyFont="1" applyBorder="1"/>
    <xf numFmtId="39" fontId="2" fillId="0" borderId="0" xfId="1" applyNumberFormat="1" applyFont="1" applyBorder="1"/>
    <xf numFmtId="39" fontId="2" fillId="0" borderId="0" xfId="5" applyNumberFormat="1" applyFont="1"/>
    <xf numFmtId="0" fontId="2" fillId="0" borderId="0" xfId="0" applyFont="1" applyAlignment="1">
      <alignment horizontal="left" indent="1"/>
    </xf>
    <xf numFmtId="166" fontId="9" fillId="0" borderId="0" xfId="0" applyNumberFormat="1" applyFont="1"/>
    <xf numFmtId="164" fontId="2" fillId="0" borderId="0" xfId="0" applyNumberFormat="1" applyFont="1"/>
    <xf numFmtId="39" fontId="2" fillId="0" borderId="0" xfId="5" applyNumberFormat="1" applyFont="1" applyBorder="1"/>
    <xf numFmtId="167" fontId="2" fillId="0" borderId="0" xfId="5" applyNumberFormat="1" applyFont="1" applyBorder="1" applyAlignment="1">
      <alignment horizontal="center" vertical="center"/>
    </xf>
    <xf numFmtId="39" fontId="2" fillId="0" borderId="0" xfId="5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8" fontId="6" fillId="0" borderId="0" xfId="4" applyNumberFormat="1" applyFont="1" applyBorder="1"/>
    <xf numFmtId="168" fontId="6" fillId="0" borderId="0" xfId="4" applyNumberFormat="1" applyFont="1" applyFill="1" applyBorder="1"/>
    <xf numFmtId="39" fontId="2" fillId="0" borderId="1" xfId="5" applyNumberFormat="1" applyFont="1" applyBorder="1"/>
    <xf numFmtId="169" fontId="2" fillId="0" borderId="0" xfId="5" applyNumberFormat="1" applyFont="1" applyBorder="1"/>
    <xf numFmtId="169" fontId="2" fillId="0" borderId="0" xfId="5" applyNumberFormat="1" applyFont="1"/>
    <xf numFmtId="39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39" fontId="6" fillId="0" borderId="0" xfId="4" applyNumberFormat="1" applyFont="1" applyFill="1" applyAlignment="1">
      <alignment horizontal="right"/>
    </xf>
    <xf numFmtId="39" fontId="2" fillId="0" borderId="0" xfId="0" applyNumberFormat="1" applyFont="1" applyAlignment="1">
      <alignment horizontal="center" vertical="center"/>
    </xf>
    <xf numFmtId="39" fontId="3" fillId="0" borderId="0" xfId="1" applyNumberFormat="1" applyFont="1" applyFill="1" applyBorder="1" applyAlignment="1">
      <alignment horizontal="right"/>
    </xf>
    <xf numFmtId="39" fontId="6" fillId="0" borderId="2" xfId="4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9" fontId="2" fillId="0" borderId="0" xfId="5" applyNumberFormat="1" applyFont="1" applyAlignment="1">
      <alignment horizontal="right"/>
    </xf>
    <xf numFmtId="39" fontId="6" fillId="0" borderId="0" xfId="3" applyNumberFormat="1" applyFont="1" applyAlignment="1">
      <alignment horizontal="right"/>
    </xf>
    <xf numFmtId="39" fontId="6" fillId="0" borderId="3" xfId="3" applyNumberFormat="1" applyFont="1" applyBorder="1" applyAlignment="1">
      <alignment horizontal="right"/>
    </xf>
    <xf numFmtId="3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9" fontId="2" fillId="0" borderId="0" xfId="0" applyNumberFormat="1" applyFont="1" applyAlignment="1">
      <alignment horizontal="center"/>
    </xf>
    <xf numFmtId="43" fontId="7" fillId="0" borderId="0" xfId="5" applyFont="1" applyAlignment="1">
      <alignment horizontal="right"/>
    </xf>
    <xf numFmtId="170" fontId="6" fillId="0" borderId="0" xfId="4" applyNumberFormat="1" applyFont="1" applyFill="1" applyAlignment="1">
      <alignment horizontal="right"/>
    </xf>
    <xf numFmtId="170" fontId="6" fillId="0" borderId="0" xfId="4" applyNumberFormat="1" applyFont="1" applyFill="1"/>
    <xf numFmtId="39" fontId="6" fillId="0" borderId="0" xfId="4" applyNumberFormat="1" applyFont="1" applyFill="1" applyBorder="1" applyAlignment="1">
      <alignment horizontal="right"/>
    </xf>
    <xf numFmtId="39" fontId="6" fillId="0" borderId="0" xfId="4" applyNumberFormat="1" applyFont="1" applyFill="1"/>
    <xf numFmtId="0" fontId="2" fillId="0" borderId="0" xfId="0" applyFont="1" applyAlignment="1">
      <alignment horizontal="left" indent="3"/>
    </xf>
    <xf numFmtId="43" fontId="2" fillId="0" borderId="0" xfId="5" applyFont="1"/>
    <xf numFmtId="43" fontId="6" fillId="0" borderId="0" xfId="4" applyFont="1" applyFill="1"/>
    <xf numFmtId="39" fontId="6" fillId="0" borderId="2" xfId="3" applyNumberFormat="1" applyFont="1" applyBorder="1"/>
    <xf numFmtId="0" fontId="10" fillId="0" borderId="0" xfId="0" applyFont="1" applyAlignment="1">
      <alignment horizontal="left" indent="1"/>
    </xf>
    <xf numFmtId="10" fontId="2" fillId="0" borderId="0" xfId="0" applyNumberFormat="1" applyFont="1"/>
    <xf numFmtId="10" fontId="6" fillId="0" borderId="0" xfId="3" applyNumberFormat="1" applyFont="1"/>
    <xf numFmtId="10" fontId="2" fillId="0" borderId="0" xfId="2" applyNumberFormat="1" applyFont="1" applyFill="1" applyBorder="1" applyAlignment="1">
      <alignment horizontal="center" vertical="center"/>
    </xf>
    <xf numFmtId="10" fontId="6" fillId="0" borderId="0" xfId="6" applyNumberFormat="1" applyFont="1" applyFill="1"/>
    <xf numFmtId="43" fontId="7" fillId="0" borderId="0" xfId="5" applyFont="1" applyAlignment="1">
      <alignment horizontal="right" wrapText="1"/>
    </xf>
    <xf numFmtId="1" fontId="6" fillId="0" borderId="0" xfId="4" applyNumberFormat="1" applyFont="1" applyFill="1"/>
    <xf numFmtId="1" fontId="6" fillId="0" borderId="0" xfId="4" applyNumberFormat="1" applyFont="1" applyFill="1" applyBorder="1"/>
    <xf numFmtId="39" fontId="6" fillId="0" borderId="2" xfId="4" applyNumberFormat="1" applyFont="1" applyFill="1" applyBorder="1"/>
    <xf numFmtId="1" fontId="6" fillId="0" borderId="2" xfId="4" applyNumberFormat="1" applyFont="1" applyFill="1" applyBorder="1"/>
    <xf numFmtId="10" fontId="6" fillId="0" borderId="2" xfId="6" applyNumberFormat="1" applyFont="1" applyFill="1" applyBorder="1"/>
    <xf numFmtId="43" fontId="6" fillId="0" borderId="0" xfId="1" applyFont="1" applyFill="1"/>
    <xf numFmtId="10" fontId="6" fillId="0" borderId="0" xfId="4" applyNumberFormat="1" applyFont="1" applyFill="1"/>
    <xf numFmtId="43" fontId="2" fillId="0" borderId="0" xfId="0" applyNumberFormat="1" applyFont="1"/>
    <xf numFmtId="10" fontId="6" fillId="0" borderId="0" xfId="6" applyNumberFormat="1" applyFont="1" applyFill="1" applyAlignment="1">
      <alignment horizontal="right"/>
    </xf>
    <xf numFmtId="43" fontId="2" fillId="0" borderId="0" xfId="7" applyFont="1"/>
    <xf numFmtId="0" fontId="11" fillId="0" borderId="0" xfId="0" applyFont="1" applyAlignment="1">
      <alignment vertical="center" wrapText="1"/>
    </xf>
    <xf numFmtId="170" fontId="2" fillId="0" borderId="0" xfId="7" applyNumberFormat="1" applyFont="1"/>
    <xf numFmtId="0" fontId="6" fillId="0" borderId="0" xfId="3" applyFont="1" applyAlignment="1">
      <alignment horizontal="right"/>
    </xf>
    <xf numFmtId="0" fontId="12" fillId="0" borderId="0" xfId="0" applyFont="1" applyAlignment="1">
      <alignment vertical="center" wrapText="1"/>
    </xf>
  </cellXfs>
  <cellStyles count="8">
    <cellStyle name="Comma" xfId="1" builtinId="3"/>
    <cellStyle name="Comma 10" xfId="7" xr:uid="{2B879888-769E-4C3F-876C-A9D4E8DAE615}"/>
    <cellStyle name="Comma 2" xfId="5" xr:uid="{78260106-3153-4637-86A2-14C411EDFDCF}"/>
    <cellStyle name="Comma 3 2" xfId="4" xr:uid="{99DE850B-957D-4132-A0D6-0774B55F75ED}"/>
    <cellStyle name="Normal" xfId="0" builtinId="0"/>
    <cellStyle name="Normal 3" xfId="3" xr:uid="{F66A3BC8-23A6-4EF2-96A9-5A47343FFCF3}"/>
    <cellStyle name="Percent" xfId="2" builtinId="5"/>
    <cellStyle name="Percent 3 2" xfId="6" xr:uid="{8D5DA41E-EBDA-4D67-9B2E-A9CFC37F32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28124-EC9F-45C5-8196-2C83484BA872}">
  <sheetPr codeName="Sheet10">
    <pageSetUpPr fitToPage="1"/>
  </sheetPr>
  <dimension ref="A1:IV228"/>
  <sheetViews>
    <sheetView tabSelected="1" showRuler="0" zoomScale="80" zoomScaleNormal="80" zoomScaleSheetLayoutView="90" workbookViewId="0">
      <selection activeCell="G21" sqref="G21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45291</v>
      </c>
      <c r="C3" s="7" t="s">
        <v>2</v>
      </c>
      <c r="D3" s="2">
        <v>30</v>
      </c>
      <c r="E3" s="2" t="s">
        <v>3</v>
      </c>
      <c r="F3" s="8">
        <v>45261</v>
      </c>
      <c r="G3" s="2"/>
    </row>
    <row r="4" spans="1:13" ht="15.75" customHeight="1" x14ac:dyDescent="0.45">
      <c r="A4" s="2" t="s">
        <v>4</v>
      </c>
      <c r="B4" s="6">
        <v>45307</v>
      </c>
      <c r="C4" s="7" t="s">
        <v>5</v>
      </c>
      <c r="D4" s="9">
        <v>32</v>
      </c>
      <c r="E4" s="2" t="s">
        <v>6</v>
      </c>
      <c r="F4" s="8">
        <v>45291</v>
      </c>
      <c r="G4" s="2"/>
    </row>
    <row r="5" spans="1:13" ht="17.25" customHeight="1" x14ac:dyDescent="0.45">
      <c r="C5" s="5"/>
      <c r="E5" s="2" t="s">
        <v>7</v>
      </c>
      <c r="F5" s="8">
        <v>45275</v>
      </c>
      <c r="G5" s="2"/>
    </row>
    <row r="6" spans="1:13" ht="15.75" customHeight="1" x14ac:dyDescent="0.45">
      <c r="C6" s="5"/>
      <c r="E6" s="2" t="s">
        <v>8</v>
      </c>
      <c r="F6" s="8">
        <v>45307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1113826202.1400001</v>
      </c>
      <c r="D10" s="18">
        <v>330007239.54000002</v>
      </c>
      <c r="E10" s="19">
        <v>313339072.10000002</v>
      </c>
      <c r="F10" s="20">
        <f>IF(C12&lt;=0,0,E10/C12)</f>
        <v>0.30080550868947004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72159533.650000006</v>
      </c>
      <c r="D11" s="18">
        <v>12244411.91</v>
      </c>
      <c r="E11" s="19">
        <v>11302372.060000001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1041666668.4900001</v>
      </c>
      <c r="D12" s="18">
        <v>317762827.63</v>
      </c>
      <c r="E12" s="19">
        <v>302036700.04000002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1041666668.49</v>
      </c>
      <c r="D13" s="18">
        <f>SUM(D14:D19)</f>
        <v>317762827.63</v>
      </c>
      <c r="E13" s="19">
        <f>SUM(E14:E19)</f>
        <v>302036700.04000002</v>
      </c>
      <c r="F13" s="20">
        <f>IF(C13&lt;=0,0,E13/C13)</f>
        <v>0.28995523153086239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5.9080000000000005E-4</v>
      </c>
      <c r="C14" s="23">
        <v>172000000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1.6000000000000001E-3</v>
      </c>
      <c r="C15" s="23">
        <v>356500000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3.3E-3</v>
      </c>
      <c r="C17" s="23">
        <v>356500000</v>
      </c>
      <c r="D17" s="18">
        <v>161096159.13999999</v>
      </c>
      <c r="E17" s="19">
        <v>145370031.55000001</v>
      </c>
      <c r="F17" s="20">
        <f t="shared" si="0"/>
        <v>0.40777007447405333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5.7000000000000002E-3</v>
      </c>
      <c r="C18" s="23">
        <v>115000000</v>
      </c>
      <c r="D18" s="18">
        <v>115000000</v>
      </c>
      <c r="E18" s="19">
        <v>115000000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41666668.490000002</v>
      </c>
      <c r="D19" s="18">
        <v>41666668.490000002</v>
      </c>
      <c r="E19" s="19">
        <v>41666668.490000002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15726127.589999974</v>
      </c>
      <c r="C26" s="18">
        <v>44301.440000000002</v>
      </c>
      <c r="D26" s="34">
        <f t="shared" si="1"/>
        <v>44.112559859747471</v>
      </c>
      <c r="E26" s="35">
        <f t="shared" si="2"/>
        <v>0.124267713884993</v>
      </c>
      <c r="F26" s="31"/>
    </row>
    <row r="27" spans="1:13" x14ac:dyDescent="0.35">
      <c r="A27" s="26" t="s">
        <v>22</v>
      </c>
      <c r="B27" s="18">
        <v>0</v>
      </c>
      <c r="C27" s="18">
        <v>54625</v>
      </c>
      <c r="D27" s="34">
        <f t="shared" si="1"/>
        <v>0</v>
      </c>
      <c r="E27" s="35">
        <f t="shared" si="2"/>
        <v>0.47499999999999998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15726127.589999974</v>
      </c>
      <c r="C29" s="36">
        <f>SUM(C23:C28)</f>
        <v>98926.44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382614.78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382614.78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16464570.82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16464570.82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93375.61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16940561.210000001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28103</v>
      </c>
      <c r="E51" s="48">
        <v>317762827.63</v>
      </c>
      <c r="F51" s="43"/>
      <c r="G51" s="44"/>
    </row>
    <row r="52" spans="1:7" x14ac:dyDescent="0.35">
      <c r="A52" s="26" t="s">
        <v>44</v>
      </c>
      <c r="D52" s="10"/>
      <c r="E52" s="45">
        <f>D12-E12</f>
        <v>15726127.589999974</v>
      </c>
      <c r="F52" s="43"/>
      <c r="G52" s="44"/>
    </row>
    <row r="53" spans="1:7" x14ac:dyDescent="0.35">
      <c r="A53" s="26"/>
      <c r="D53" s="55">
        <v>27557</v>
      </c>
      <c r="E53" s="56">
        <f>E51-E52</f>
        <v>302036700.04000002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16940561.210000001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16940561.210000001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275006.03000000003</v>
      </c>
      <c r="F64" s="43"/>
      <c r="G64" s="44"/>
    </row>
    <row r="65" spans="1:7" x14ac:dyDescent="0.35">
      <c r="A65" s="41" t="s">
        <v>51</v>
      </c>
      <c r="E65" s="57">
        <v>275006.03000000003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44301.440000000002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44301.440000000002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54625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54625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98926.44</v>
      </c>
      <c r="F110" s="43"/>
      <c r="G110" s="44"/>
    </row>
    <row r="111" spans="1:7" x14ac:dyDescent="0.35">
      <c r="A111" s="58" t="s">
        <v>86</v>
      </c>
      <c r="E111" s="12">
        <f>E74+E82+E90+E98+E106</f>
        <v>98926.44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16566628.737050001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15726127.589999974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15726127.589999974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840501.1470500268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840501.1470500268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1.44253947E-2</v>
      </c>
      <c r="F153" s="43"/>
      <c r="G153" s="44"/>
    </row>
    <row r="154" spans="1:256" x14ac:dyDescent="0.35">
      <c r="A154" s="26" t="s">
        <v>114</v>
      </c>
      <c r="E154" s="60">
        <v>28.118023000000001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203596.62</v>
      </c>
      <c r="E157" s="2">
        <v>15</v>
      </c>
      <c r="F157" s="65"/>
      <c r="G157" s="44"/>
    </row>
    <row r="158" spans="1:256" x14ac:dyDescent="0.35">
      <c r="A158" s="26" t="s">
        <v>116</v>
      </c>
      <c r="D158" s="61">
        <v>93375.61</v>
      </c>
      <c r="F158" s="43"/>
      <c r="G158" s="44"/>
    </row>
    <row r="159" spans="1:256" x14ac:dyDescent="0.35">
      <c r="A159" s="2" t="s">
        <v>117</v>
      </c>
      <c r="D159" s="22">
        <f>+D157-D158</f>
        <v>110221.01</v>
      </c>
    </row>
    <row r="160" spans="1:256" x14ac:dyDescent="0.35">
      <c r="A160" s="26" t="s">
        <v>118</v>
      </c>
      <c r="D160" s="12">
        <v>330007239.54000002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6.616317E-4</v>
      </c>
      <c r="F162" s="65"/>
      <c r="G162" s="44"/>
    </row>
    <row r="163" spans="1:7" x14ac:dyDescent="0.35">
      <c r="A163" s="26" t="s">
        <v>120</v>
      </c>
      <c r="D163" s="66">
        <v>6.4986006000000004E-3</v>
      </c>
      <c r="F163" s="65"/>
      <c r="G163" s="44"/>
    </row>
    <row r="164" spans="1:7" x14ac:dyDescent="0.35">
      <c r="A164" s="26" t="s">
        <v>121</v>
      </c>
      <c r="D164" s="66">
        <v>2.2552249E-3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4.0079488008919325E-3</v>
      </c>
      <c r="F165" s="43"/>
      <c r="G165" s="44"/>
    </row>
    <row r="166" spans="1:7" x14ac:dyDescent="0.35">
      <c r="A166" s="26" t="s">
        <v>123</v>
      </c>
      <c r="D166" s="64">
        <f>AVERAGE(D162:D165)</f>
        <v>3.3558515002229837E-3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2477760.3800000004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2145098.2799999998</v>
      </c>
      <c r="E171" s="68">
        <v>148</v>
      </c>
      <c r="F171" s="66">
        <v>6.8459329557068651E-3</v>
      </c>
      <c r="G171" s="44"/>
    </row>
    <row r="172" spans="1:7" x14ac:dyDescent="0.35">
      <c r="A172" s="41" t="s">
        <v>128</v>
      </c>
      <c r="D172" s="57">
        <v>467924.87</v>
      </c>
      <c r="E172" s="68">
        <v>31</v>
      </c>
      <c r="F172" s="66">
        <v>1.4933498936598145E-3</v>
      </c>
      <c r="G172" s="44"/>
    </row>
    <row r="173" spans="1:7" x14ac:dyDescent="0.35">
      <c r="A173" s="41" t="s">
        <v>129</v>
      </c>
      <c r="D173" s="19">
        <v>109280.2</v>
      </c>
      <c r="E173" s="69">
        <v>10</v>
      </c>
      <c r="F173" s="66">
        <v>3.4876020812726465E-4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2722303.35</v>
      </c>
      <c r="E175" s="68">
        <f>SUM(E171:E174)</f>
        <v>189</v>
      </c>
      <c r="F175" s="74">
        <f>SUM(F171:F174)</f>
        <v>8.6880430574939448E-3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2.1136687999999998E-3</v>
      </c>
      <c r="E178" s="66">
        <v>1.6390084000000001E-3</v>
      </c>
      <c r="F178" s="65"/>
      <c r="G178" s="44"/>
    </row>
    <row r="179" spans="1:7" x14ac:dyDescent="0.35">
      <c r="A179" s="26" t="s">
        <v>134</v>
      </c>
      <c r="D179" s="66">
        <v>1.5969027999999999E-3</v>
      </c>
      <c r="E179" s="66">
        <v>1.1515511E-3</v>
      </c>
      <c r="F179" s="65"/>
      <c r="G179" s="44"/>
    </row>
    <row r="180" spans="1:7" x14ac:dyDescent="0.35">
      <c r="A180" s="26" t="s">
        <v>135</v>
      </c>
      <c r="D180" s="66">
        <v>1.8623887E-3</v>
      </c>
      <c r="E180" s="66">
        <v>1.3521688E-3</v>
      </c>
      <c r="F180" s="65"/>
      <c r="G180" s="44"/>
    </row>
    <row r="181" spans="1:7" x14ac:dyDescent="0.35">
      <c r="A181" s="26" t="s">
        <v>136</v>
      </c>
      <c r="D181" s="66">
        <v>1.8421101017870791E-3</v>
      </c>
      <c r="E181" s="66">
        <f>IF(D53&lt;=0,0,SUM('Dec23'!E172:E174)/D53)</f>
        <v>1.4878252349675219E-3</v>
      </c>
      <c r="F181" s="43"/>
      <c r="G181" s="44"/>
    </row>
    <row r="182" spans="1:7" x14ac:dyDescent="0.35">
      <c r="A182" s="26" t="s">
        <v>137</v>
      </c>
      <c r="D182" s="66">
        <f>AVERAGE(D178:D181)</f>
        <v>1.8537676004467697E-3</v>
      </c>
      <c r="E182" s="66">
        <f>AVERAGE(E178:E181)</f>
        <v>1.4076383837418806E-3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617375.44999999995</v>
      </c>
      <c r="F184" s="43"/>
      <c r="G184" s="44"/>
    </row>
    <row r="185" spans="1:7" x14ac:dyDescent="0.35">
      <c r="A185" s="2" t="s">
        <v>139</v>
      </c>
      <c r="D185" s="63">
        <v>1.9703110941841585E-3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1723668.25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103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21-A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CAD99-3AE4-4A58-9355-0F144CBB1783}">
  <sheetPr codeName="Sheet10">
    <pageSetUpPr fitToPage="1"/>
  </sheetPr>
  <dimension ref="A1:IV228"/>
  <sheetViews>
    <sheetView showRuler="0" zoomScale="80" zoomScaleNormal="80" zoomScaleSheetLayoutView="90" workbookViewId="0">
      <selection activeCell="A17" sqref="A17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45016</v>
      </c>
      <c r="C3" s="7" t="s">
        <v>2</v>
      </c>
      <c r="D3" s="2">
        <v>30</v>
      </c>
      <c r="E3" s="2" t="s">
        <v>3</v>
      </c>
      <c r="F3" s="8">
        <v>44986</v>
      </c>
      <c r="G3" s="2"/>
    </row>
    <row r="4" spans="1:13" ht="15.75" customHeight="1" x14ac:dyDescent="0.45">
      <c r="A4" s="2" t="s">
        <v>4</v>
      </c>
      <c r="B4" s="6">
        <v>45033</v>
      </c>
      <c r="C4" s="7" t="s">
        <v>5</v>
      </c>
      <c r="D4" s="9">
        <v>33</v>
      </c>
      <c r="E4" s="2" t="s">
        <v>6</v>
      </c>
      <c r="F4" s="8">
        <v>45016</v>
      </c>
      <c r="G4" s="2"/>
    </row>
    <row r="5" spans="1:13" ht="17.25" customHeight="1" x14ac:dyDescent="0.45">
      <c r="C5" s="5"/>
      <c r="E5" s="2" t="s">
        <v>7</v>
      </c>
      <c r="F5" s="8">
        <v>45000</v>
      </c>
      <c r="G5" s="2"/>
    </row>
    <row r="6" spans="1:13" ht="15.75" customHeight="1" x14ac:dyDescent="0.45">
      <c r="C6" s="5"/>
      <c r="E6" s="2" t="s">
        <v>8</v>
      </c>
      <c r="F6" s="8">
        <v>45033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1113826202.1400001</v>
      </c>
      <c r="D10" s="18">
        <v>510222831.97000003</v>
      </c>
      <c r="E10" s="19">
        <v>486874724.38999999</v>
      </c>
      <c r="F10" s="20">
        <f>IF(C12&lt;=0,0,E10/C12)</f>
        <v>0.46739973459626344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72159533.650000006</v>
      </c>
      <c r="D11" s="18">
        <v>23554529.629999999</v>
      </c>
      <c r="E11" s="19">
        <v>21987019.649999999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1041666668.4900001</v>
      </c>
      <c r="D12" s="18">
        <v>486668302.34000003</v>
      </c>
      <c r="E12" s="19">
        <v>464887704.74000001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1041666668.49</v>
      </c>
      <c r="D13" s="18">
        <f>SUM(D14:D19)</f>
        <v>486668302.34000003</v>
      </c>
      <c r="E13" s="19">
        <f>SUM(E14:E19)</f>
        <v>464887704.74000001</v>
      </c>
      <c r="F13" s="20">
        <f>IF(C13&lt;=0,0,E13/C13)</f>
        <v>0.44629219576921014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5.9080000000000005E-4</v>
      </c>
      <c r="C14" s="23">
        <v>172000000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1.6000000000000001E-3</v>
      </c>
      <c r="C15" s="23">
        <v>356500000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3.3E-3</v>
      </c>
      <c r="C17" s="23">
        <v>356500000</v>
      </c>
      <c r="D17" s="18">
        <v>330001633.85000002</v>
      </c>
      <c r="E17" s="19">
        <v>308221036.25</v>
      </c>
      <c r="F17" s="20">
        <f t="shared" si="0"/>
        <v>0.86457513674614306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5.7000000000000002E-3</v>
      </c>
      <c r="C18" s="23">
        <v>115000000</v>
      </c>
      <c r="D18" s="18">
        <v>115000000</v>
      </c>
      <c r="E18" s="19">
        <v>115000000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41666668.490000002</v>
      </c>
      <c r="D19" s="18">
        <v>41666668.490000002</v>
      </c>
      <c r="E19" s="19">
        <v>41666668.490000002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21780597.600000024</v>
      </c>
      <c r="C26" s="18">
        <v>90750.45</v>
      </c>
      <c r="D26" s="34">
        <f t="shared" si="1"/>
        <v>61.095645441795298</v>
      </c>
      <c r="E26" s="35">
        <f t="shared" si="2"/>
        <v>0.25455946704067323</v>
      </c>
      <c r="F26" s="31"/>
    </row>
    <row r="27" spans="1:13" x14ac:dyDescent="0.35">
      <c r="A27" s="26" t="s">
        <v>22</v>
      </c>
      <c r="B27" s="18">
        <v>0</v>
      </c>
      <c r="C27" s="18">
        <v>54625</v>
      </c>
      <c r="D27" s="34">
        <f t="shared" si="1"/>
        <v>0</v>
      </c>
      <c r="E27" s="35">
        <f t="shared" si="2"/>
        <v>0.47499999999999998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21780597.600000024</v>
      </c>
      <c r="C29" s="36">
        <f>SUM(C23:C28)</f>
        <v>145375.45000000001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627059.97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627059.97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23105213.670000002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23105213.670000002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152265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23884538.640000001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33815</v>
      </c>
      <c r="E51" s="48">
        <v>486668302.34000003</v>
      </c>
      <c r="F51" s="43"/>
      <c r="G51" s="44"/>
    </row>
    <row r="52" spans="1:7" x14ac:dyDescent="0.35">
      <c r="A52" s="26" t="s">
        <v>44</v>
      </c>
      <c r="D52" s="10"/>
      <c r="E52" s="45">
        <f>D12-E12</f>
        <v>21780597.600000024</v>
      </c>
      <c r="F52" s="43"/>
      <c r="G52" s="44"/>
    </row>
    <row r="53" spans="1:7" x14ac:dyDescent="0.35">
      <c r="A53" s="26"/>
      <c r="D53" s="55">
        <v>33190</v>
      </c>
      <c r="E53" s="56">
        <f>E51-E52</f>
        <v>464887704.74000001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23884538.640000001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23884538.640000001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425185.69</v>
      </c>
      <c r="F64" s="43"/>
      <c r="G64" s="44"/>
    </row>
    <row r="65" spans="1:7" x14ac:dyDescent="0.35">
      <c r="A65" s="41" t="s">
        <v>51</v>
      </c>
      <c r="E65" s="57">
        <v>425185.69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90750.45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90750.45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54625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54625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145375.45000000001</v>
      </c>
      <c r="F110" s="43"/>
      <c r="G110" s="44"/>
    </row>
    <row r="111" spans="1:7" x14ac:dyDescent="0.35">
      <c r="A111" s="58" t="s">
        <v>86</v>
      </c>
      <c r="E111" s="12">
        <f>E74+E82+E90+E98+E106</f>
        <v>145375.45000000001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23313977.496691667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21780597.600000024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21780597.600000024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1533379.8966916427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1533379.8966916427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1.4750391999999999E-2</v>
      </c>
      <c r="F153" s="43"/>
      <c r="G153" s="44"/>
    </row>
    <row r="154" spans="1:256" x14ac:dyDescent="0.35">
      <c r="A154" s="26" t="s">
        <v>114</v>
      </c>
      <c r="E154" s="60">
        <v>35.984670000000001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242893.91</v>
      </c>
      <c r="E157" s="2">
        <v>12</v>
      </c>
      <c r="F157" s="65"/>
      <c r="G157" s="44"/>
    </row>
    <row r="158" spans="1:256" x14ac:dyDescent="0.35">
      <c r="A158" s="26" t="s">
        <v>116</v>
      </c>
      <c r="D158" s="61">
        <v>152265</v>
      </c>
      <c r="F158" s="43"/>
      <c r="G158" s="44"/>
    </row>
    <row r="159" spans="1:256" x14ac:dyDescent="0.35">
      <c r="A159" s="2" t="s">
        <v>117</v>
      </c>
      <c r="D159" s="22">
        <f>+D157-D158</f>
        <v>90628.91</v>
      </c>
    </row>
    <row r="160" spans="1:256" x14ac:dyDescent="0.35">
      <c r="A160" s="26" t="s">
        <v>118</v>
      </c>
      <c r="D160" s="12">
        <v>510222831.97000003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4.3526906000000004E-3</v>
      </c>
      <c r="F162" s="65"/>
      <c r="G162" s="44"/>
    </row>
    <row r="163" spans="1:7" x14ac:dyDescent="0.35">
      <c r="A163" s="26" t="s">
        <v>120</v>
      </c>
      <c r="D163" s="66">
        <v>2.0001660000000001E-4</v>
      </c>
      <c r="F163" s="65"/>
      <c r="G163" s="44"/>
    </row>
    <row r="164" spans="1:7" x14ac:dyDescent="0.35">
      <c r="A164" s="26" t="s">
        <v>121</v>
      </c>
      <c r="D164" s="66">
        <v>5.3129147999999996E-3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2.1315136286647893E-3</v>
      </c>
      <c r="F165" s="43"/>
      <c r="G165" s="44"/>
    </row>
    <row r="166" spans="1:7" x14ac:dyDescent="0.35">
      <c r="A166" s="26" t="s">
        <v>123</v>
      </c>
      <c r="D166" s="64">
        <f>AVERAGE(D162:D165)</f>
        <v>2.9992839071661974E-3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1872384.3199999998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1690637.86</v>
      </c>
      <c r="E171" s="68">
        <v>98</v>
      </c>
      <c r="F171" s="66">
        <v>3.4724288925003896E-3</v>
      </c>
      <c r="G171" s="44"/>
    </row>
    <row r="172" spans="1:7" x14ac:dyDescent="0.35">
      <c r="A172" s="41" t="s">
        <v>128</v>
      </c>
      <c r="D172" s="57">
        <v>361361.86</v>
      </c>
      <c r="E172" s="68">
        <v>18</v>
      </c>
      <c r="F172" s="66">
        <v>7.4220706456418802E-4</v>
      </c>
      <c r="G172" s="44"/>
    </row>
    <row r="173" spans="1:7" x14ac:dyDescent="0.35">
      <c r="A173" s="41" t="s">
        <v>129</v>
      </c>
      <c r="D173" s="19">
        <v>81587.210000000006</v>
      </c>
      <c r="E173" s="69">
        <v>5</v>
      </c>
      <c r="F173" s="66">
        <v>1.6757331180463256E-4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2133586.9300000002</v>
      </c>
      <c r="E175" s="68">
        <f>SUM(E171:E174)</f>
        <v>121</v>
      </c>
      <c r="F175" s="74">
        <f>SUM(F171:F174)</f>
        <v>4.3822092688692096E-3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1.2600402000000001E-3</v>
      </c>
      <c r="E178" s="66">
        <v>9.7566570000000004E-4</v>
      </c>
      <c r="F178" s="65"/>
      <c r="G178" s="44"/>
    </row>
    <row r="179" spans="1:7" x14ac:dyDescent="0.35">
      <c r="A179" s="26" t="s">
        <v>134</v>
      </c>
      <c r="D179" s="66">
        <v>1.5564635000000001E-3</v>
      </c>
      <c r="E179" s="66">
        <v>1.2816031999999999E-3</v>
      </c>
      <c r="F179" s="65"/>
      <c r="G179" s="44"/>
    </row>
    <row r="180" spans="1:7" x14ac:dyDescent="0.35">
      <c r="A180" s="26" t="s">
        <v>135</v>
      </c>
      <c r="D180" s="66">
        <v>1.0890457000000001E-3</v>
      </c>
      <c r="E180" s="66">
        <v>8.8718019999999996E-4</v>
      </c>
      <c r="F180" s="65"/>
      <c r="G180" s="44"/>
    </row>
    <row r="181" spans="1:7" x14ac:dyDescent="0.35">
      <c r="A181" s="26" t="s">
        <v>136</v>
      </c>
      <c r="D181" s="66">
        <v>9.0978037636882066E-4</v>
      </c>
      <c r="E181" s="66">
        <f>IF(D53&lt;=0,0,SUM('Mar23'!E172:E174)/D53)</f>
        <v>6.9297981319674598E-4</v>
      </c>
      <c r="F181" s="43"/>
      <c r="G181" s="44"/>
    </row>
    <row r="182" spans="1:7" x14ac:dyDescent="0.35">
      <c r="A182" s="26" t="s">
        <v>137</v>
      </c>
      <c r="D182" s="66">
        <f>AVERAGE(D178:D181)</f>
        <v>1.2038324440922052E-3</v>
      </c>
      <c r="E182" s="66">
        <f>AVERAGE(E178:E181)</f>
        <v>9.593572282991865E-4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442949.07</v>
      </c>
      <c r="F184" s="43"/>
      <c r="G184" s="44"/>
    </row>
    <row r="185" spans="1:7" x14ac:dyDescent="0.35">
      <c r="A185" s="2" t="s">
        <v>139</v>
      </c>
      <c r="D185" s="63">
        <v>9.0978037636882066E-4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1367657.36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64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21-A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8F8B5-182B-4574-959A-6D1B0974DE23}">
  <sheetPr codeName="Sheet8">
    <pageSetUpPr fitToPage="1"/>
  </sheetPr>
  <dimension ref="A1:IV228"/>
  <sheetViews>
    <sheetView showRuler="0" zoomScale="80" zoomScaleNormal="80" zoomScaleSheetLayoutView="90" workbookViewId="0">
      <selection activeCell="E13" sqref="E13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44985</v>
      </c>
      <c r="C3" s="7" t="s">
        <v>2</v>
      </c>
      <c r="D3" s="2">
        <v>30</v>
      </c>
      <c r="E3" s="2" t="s">
        <v>3</v>
      </c>
      <c r="F3" s="8">
        <v>44958</v>
      </c>
      <c r="G3" s="2"/>
    </row>
    <row r="4" spans="1:13" ht="15.75" customHeight="1" x14ac:dyDescent="0.45">
      <c r="A4" s="2" t="s">
        <v>4</v>
      </c>
      <c r="B4" s="6">
        <v>45000</v>
      </c>
      <c r="C4" s="7" t="s">
        <v>5</v>
      </c>
      <c r="D4" s="9">
        <v>28</v>
      </c>
      <c r="E4" s="2" t="s">
        <v>6</v>
      </c>
      <c r="F4" s="8">
        <v>44985</v>
      </c>
      <c r="G4" s="2"/>
    </row>
    <row r="5" spans="1:13" ht="17.25" customHeight="1" x14ac:dyDescent="0.45">
      <c r="C5" s="5"/>
      <c r="E5" s="2" t="s">
        <v>7</v>
      </c>
      <c r="F5" s="8">
        <v>44972</v>
      </c>
      <c r="G5" s="2"/>
    </row>
    <row r="6" spans="1:13" ht="15.75" customHeight="1" x14ac:dyDescent="0.45">
      <c r="C6" s="5"/>
      <c r="E6" s="2" t="s">
        <v>8</v>
      </c>
      <c r="F6" s="8">
        <v>45000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1113826202.1400001</v>
      </c>
      <c r="D10" s="18">
        <v>531336197.92000002</v>
      </c>
      <c r="E10" s="19">
        <v>510222831.97000003</v>
      </c>
      <c r="F10" s="20">
        <v>0.48981391783382966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72159533.650000006</v>
      </c>
      <c r="D11" s="18">
        <v>25013331.34</v>
      </c>
      <c r="E11" s="19">
        <v>23554529.629999999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v>1041666668.4900001</v>
      </c>
      <c r="D12" s="18">
        <v>506322866.58000004</v>
      </c>
      <c r="E12" s="19">
        <v>486668302.34000003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v>1041666668.49</v>
      </c>
      <c r="D13" s="18">
        <v>506322866.57999998</v>
      </c>
      <c r="E13" s="19">
        <v>486668302.33999997</v>
      </c>
      <c r="F13" s="20">
        <v>0.46720156942861035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5.9080000000000005E-4</v>
      </c>
      <c r="C14" s="23">
        <v>172000000</v>
      </c>
      <c r="D14" s="18">
        <v>0</v>
      </c>
      <c r="E14" s="19">
        <v>0</v>
      </c>
      <c r="F14" s="20"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1.6000000000000001E-3</v>
      </c>
      <c r="C15" s="23">
        <v>356500000</v>
      </c>
      <c r="D15" s="18">
        <v>0</v>
      </c>
      <c r="E15" s="19">
        <v>0</v>
      </c>
      <c r="F15" s="20"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3.3E-3</v>
      </c>
      <c r="C17" s="23">
        <v>356500000</v>
      </c>
      <c r="D17" s="18">
        <v>349656198.08999997</v>
      </c>
      <c r="E17" s="19">
        <v>330001633.84999996</v>
      </c>
      <c r="F17" s="20">
        <v>0.92567078218793819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5.7000000000000002E-3</v>
      </c>
      <c r="C18" s="23">
        <v>115000000</v>
      </c>
      <c r="D18" s="18">
        <v>115000000</v>
      </c>
      <c r="E18" s="19">
        <v>115000000</v>
      </c>
      <c r="F18" s="20"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41666668.490000002</v>
      </c>
      <c r="D19" s="18">
        <v>41666668.490000002</v>
      </c>
      <c r="E19" s="19">
        <v>41666668.490000002</v>
      </c>
      <c r="F19" s="20"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v>0</v>
      </c>
      <c r="E23" s="35"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v>0</v>
      </c>
      <c r="E24" s="35"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v>0</v>
      </c>
      <c r="E25" s="35">
        <v>0</v>
      </c>
      <c r="F25" s="31"/>
    </row>
    <row r="26" spans="1:13" x14ac:dyDescent="0.35">
      <c r="A26" s="26" t="s">
        <v>21</v>
      </c>
      <c r="B26" s="18">
        <v>19654564.24000001</v>
      </c>
      <c r="C26" s="18">
        <v>96155.45</v>
      </c>
      <c r="D26" s="34">
        <v>55.13201750350634</v>
      </c>
      <c r="E26" s="35">
        <v>0.26972075736325385</v>
      </c>
      <c r="F26" s="31"/>
    </row>
    <row r="27" spans="1:13" x14ac:dyDescent="0.35">
      <c r="A27" s="26" t="s">
        <v>22</v>
      </c>
      <c r="B27" s="18">
        <v>0</v>
      </c>
      <c r="C27" s="18">
        <v>54625</v>
      </c>
      <c r="D27" s="34">
        <v>0</v>
      </c>
      <c r="E27" s="35">
        <v>0.47499999999999998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v>0</v>
      </c>
      <c r="E28" s="35">
        <v>0</v>
      </c>
      <c r="F28" s="31"/>
    </row>
    <row r="29" spans="1:13" ht="18" thickBot="1" x14ac:dyDescent="0.4">
      <c r="A29" s="2" t="s">
        <v>28</v>
      </c>
      <c r="B29" s="36">
        <v>19654564.24000001</v>
      </c>
      <c r="C29" s="36">
        <v>150780.45000000001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632645.41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v>632645.41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20823821.91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v>20823821.91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54298.71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v>21510766.030000001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34332</v>
      </c>
      <c r="E51" s="48">
        <v>506322866.58000004</v>
      </c>
      <c r="F51" s="43"/>
      <c r="G51" s="44"/>
    </row>
    <row r="52" spans="1:7" x14ac:dyDescent="0.35">
      <c r="A52" s="26" t="s">
        <v>44</v>
      </c>
      <c r="D52" s="10"/>
      <c r="E52" s="45">
        <v>19654564.24000001</v>
      </c>
      <c r="F52" s="43"/>
      <c r="G52" s="44"/>
    </row>
    <row r="53" spans="1:7" x14ac:dyDescent="0.35">
      <c r="A53" s="26"/>
      <c r="D53" s="55">
        <v>33815</v>
      </c>
      <c r="E53" s="56">
        <v>486668302.34000003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v>21510766.030000001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v>21510766.030000001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442780.15999999997</v>
      </c>
      <c r="F64" s="43"/>
      <c r="G64" s="44"/>
    </row>
    <row r="65" spans="1:7" x14ac:dyDescent="0.35">
      <c r="A65" s="41" t="s">
        <v>51</v>
      </c>
      <c r="E65" s="57">
        <v>442780.15999999997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96155.45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96155.45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54625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54625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v>150780.45000000001</v>
      </c>
      <c r="F110" s="43"/>
      <c r="G110" s="44"/>
    </row>
    <row r="111" spans="1:7" x14ac:dyDescent="0.35">
      <c r="A111" s="58" t="s">
        <v>86</v>
      </c>
      <c r="E111" s="12">
        <v>150780.45000000001</v>
      </c>
      <c r="F111" s="43"/>
      <c r="G111" s="44"/>
    </row>
    <row r="112" spans="1:7" x14ac:dyDescent="0.35">
      <c r="A112" s="58" t="s">
        <v>87</v>
      </c>
      <c r="E112" s="12">
        <v>0</v>
      </c>
      <c r="F112" s="43"/>
      <c r="G112" s="44"/>
    </row>
    <row r="113" spans="1:7" x14ac:dyDescent="0.35">
      <c r="A113" s="58" t="s">
        <v>88</v>
      </c>
      <c r="E113" s="12"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20917205.415066667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19654564.24000001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19654564.24000001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1262641.1750666574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v>1262641.1750666574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1.48273837E-2</v>
      </c>
      <c r="F153" s="43"/>
      <c r="G153" s="44"/>
    </row>
    <row r="154" spans="1:256" x14ac:dyDescent="0.35">
      <c r="A154" s="26" t="s">
        <v>114</v>
      </c>
      <c r="E154" s="60">
        <v>36.919835999999997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289544.03999999998</v>
      </c>
      <c r="E157" s="2">
        <v>14</v>
      </c>
      <c r="F157" s="65"/>
      <c r="G157" s="44"/>
    </row>
    <row r="158" spans="1:256" x14ac:dyDescent="0.35">
      <c r="A158" s="26" t="s">
        <v>116</v>
      </c>
      <c r="D158" s="61">
        <v>54298.71</v>
      </c>
      <c r="F158" s="43"/>
      <c r="G158" s="44"/>
    </row>
    <row r="159" spans="1:256" x14ac:dyDescent="0.35">
      <c r="A159" s="2" t="s">
        <v>117</v>
      </c>
      <c r="D159" s="22">
        <v>235245.33</v>
      </c>
    </row>
    <row r="160" spans="1:256" x14ac:dyDescent="0.35">
      <c r="A160" s="26" t="s">
        <v>118</v>
      </c>
      <c r="D160" s="12">
        <v>531336197.92000002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6.9923710000000005E-4</v>
      </c>
      <c r="F162" s="65"/>
      <c r="G162" s="44"/>
    </row>
    <row r="163" spans="1:7" x14ac:dyDescent="0.35">
      <c r="A163" s="26" t="s">
        <v>120</v>
      </c>
      <c r="D163" s="66">
        <v>4.3526906000000004E-3</v>
      </c>
      <c r="F163" s="65"/>
      <c r="G163" s="44"/>
    </row>
    <row r="164" spans="1:7" x14ac:dyDescent="0.35">
      <c r="A164" s="26" t="s">
        <v>121</v>
      </c>
      <c r="D164" s="66">
        <v>2.0001660000000001E-4</v>
      </c>
      <c r="F164" s="65"/>
      <c r="G164" s="44"/>
    </row>
    <row r="165" spans="1:7" x14ac:dyDescent="0.35">
      <c r="A165" s="26" t="s">
        <v>122</v>
      </c>
      <c r="D165" s="66">
        <v>5.3129148193758729E-3</v>
      </c>
      <c r="F165" s="43"/>
      <c r="G165" s="44"/>
    </row>
    <row r="166" spans="1:7" x14ac:dyDescent="0.35">
      <c r="A166" s="26" t="s">
        <v>123</v>
      </c>
      <c r="D166" s="64">
        <v>2.6412147798439683E-3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1781755.4100000001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1963842.93</v>
      </c>
      <c r="E171" s="68">
        <v>107</v>
      </c>
      <c r="F171" s="66">
        <v>3.848990689847195E-3</v>
      </c>
      <c r="G171" s="44"/>
    </row>
    <row r="172" spans="1:7" x14ac:dyDescent="0.35">
      <c r="A172" s="41" t="s">
        <v>128</v>
      </c>
      <c r="D172" s="57">
        <v>451415.22</v>
      </c>
      <c r="E172" s="68">
        <v>25</v>
      </c>
      <c r="F172" s="66">
        <v>8.8474131637163232E-4</v>
      </c>
      <c r="G172" s="44"/>
    </row>
    <row r="173" spans="1:7" x14ac:dyDescent="0.35">
      <c r="A173" s="41" t="s">
        <v>129</v>
      </c>
      <c r="D173" s="19">
        <v>104240.75</v>
      </c>
      <c r="E173" s="69">
        <v>5</v>
      </c>
      <c r="F173" s="66">
        <v>2.0430436167962222E-4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v>2519498.9</v>
      </c>
      <c r="E175" s="68">
        <v>137</v>
      </c>
      <c r="F175" s="74">
        <v>4.9380363678984494E-3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1.1865077000000001E-3</v>
      </c>
      <c r="E178" s="66">
        <v>8.2094830000000005E-4</v>
      </c>
      <c r="F178" s="65"/>
      <c r="G178" s="44"/>
    </row>
    <row r="179" spans="1:7" x14ac:dyDescent="0.35">
      <c r="A179" s="26" t="s">
        <v>134</v>
      </c>
      <c r="D179" s="66">
        <v>1.2600402000000001E-3</v>
      </c>
      <c r="E179" s="66">
        <v>9.7566570000000004E-4</v>
      </c>
      <c r="F179" s="65"/>
      <c r="G179" s="44"/>
    </row>
    <row r="180" spans="1:7" x14ac:dyDescent="0.35">
      <c r="A180" s="26" t="s">
        <v>135</v>
      </c>
      <c r="D180" s="66">
        <v>1.5564635000000001E-3</v>
      </c>
      <c r="E180" s="66">
        <v>1.2816031999999999E-3</v>
      </c>
      <c r="F180" s="65"/>
      <c r="G180" s="44"/>
    </row>
    <row r="181" spans="1:7" x14ac:dyDescent="0.35">
      <c r="A181" s="26" t="s">
        <v>136</v>
      </c>
      <c r="D181" s="66">
        <v>1.0890456780512545E-3</v>
      </c>
      <c r="E181" s="66">
        <v>8.8718024545320128E-4</v>
      </c>
      <c r="F181" s="43"/>
      <c r="G181" s="44"/>
    </row>
    <row r="182" spans="1:7" x14ac:dyDescent="0.35">
      <c r="A182" s="26" t="s">
        <v>137</v>
      </c>
      <c r="D182" s="66">
        <v>1.2730142695128136E-3</v>
      </c>
      <c r="E182" s="66">
        <v>9.9134936136330049E-4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555655.97</v>
      </c>
      <c r="F184" s="43"/>
      <c r="G184" s="44"/>
    </row>
    <row r="185" spans="1:7" x14ac:dyDescent="0.35">
      <c r="A185" s="2" t="s">
        <v>139</v>
      </c>
      <c r="D185" s="63">
        <v>1.0890456780512545E-3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">
        <v>155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1230072.1299999999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61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21-A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F8D72-09CD-4CCB-8B2B-63BBF28FCC93}">
  <sheetPr codeName="Sheet7">
    <pageSetUpPr fitToPage="1"/>
  </sheetPr>
  <dimension ref="A1:IV228"/>
  <sheetViews>
    <sheetView showRuler="0" zoomScale="80" zoomScaleNormal="80" zoomScaleSheetLayoutView="90" workbookViewId="0"/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44957</v>
      </c>
      <c r="C3" s="7" t="s">
        <v>2</v>
      </c>
      <c r="D3" s="2">
        <v>30</v>
      </c>
      <c r="E3" s="2" t="s">
        <v>3</v>
      </c>
      <c r="F3" s="8">
        <v>44927</v>
      </c>
      <c r="G3" s="2"/>
    </row>
    <row r="4" spans="1:13" ht="15.75" customHeight="1" x14ac:dyDescent="0.45">
      <c r="A4" s="2" t="s">
        <v>4</v>
      </c>
      <c r="B4" s="6">
        <v>44972</v>
      </c>
      <c r="C4" s="7" t="s">
        <v>5</v>
      </c>
      <c r="D4" s="9">
        <v>29</v>
      </c>
      <c r="E4" s="2" t="s">
        <v>6</v>
      </c>
      <c r="F4" s="8">
        <v>44957</v>
      </c>
      <c r="G4" s="2"/>
    </row>
    <row r="5" spans="1:13" ht="17.25" customHeight="1" x14ac:dyDescent="0.45">
      <c r="C5" s="5"/>
      <c r="E5" s="2" t="s">
        <v>7</v>
      </c>
      <c r="F5" s="8">
        <v>44943</v>
      </c>
      <c r="G5" s="2"/>
    </row>
    <row r="6" spans="1:13" ht="15.75" customHeight="1" x14ac:dyDescent="0.45">
      <c r="C6" s="5"/>
      <c r="E6" s="2" t="s">
        <v>8</v>
      </c>
      <c r="F6" s="8">
        <v>44972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1113826202.1400001</v>
      </c>
      <c r="D10" s="18">
        <v>553782294.5</v>
      </c>
      <c r="E10" s="19">
        <v>531336197.92000002</v>
      </c>
      <c r="F10" s="20">
        <v>0.51008274911035112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72159533.650000006</v>
      </c>
      <c r="D11" s="18">
        <v>26598159.890000001</v>
      </c>
      <c r="E11" s="19">
        <v>25013331.34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v>1041666668.4900001</v>
      </c>
      <c r="D12" s="18">
        <v>527184134.61000001</v>
      </c>
      <c r="E12" s="19">
        <v>506322866.58000004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v>1041666668.49</v>
      </c>
      <c r="D13" s="18">
        <v>527184134.61000001</v>
      </c>
      <c r="E13" s="19">
        <v>506322866.58000004</v>
      </c>
      <c r="F13" s="20">
        <v>0.48606995106598322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5.9080000000000005E-4</v>
      </c>
      <c r="C14" s="23">
        <v>172000000</v>
      </c>
      <c r="D14" s="18">
        <v>0</v>
      </c>
      <c r="E14" s="19">
        <v>0</v>
      </c>
      <c r="F14" s="20"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1.6000000000000001E-3</v>
      </c>
      <c r="C15" s="23">
        <v>356500000</v>
      </c>
      <c r="D15" s="18">
        <v>14017466.119999999</v>
      </c>
      <c r="E15" s="19">
        <v>0</v>
      </c>
      <c r="F15" s="20"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3.3E-3</v>
      </c>
      <c r="C17" s="23">
        <v>356500000</v>
      </c>
      <c r="D17" s="18">
        <v>356500000</v>
      </c>
      <c r="E17" s="19">
        <v>349656198.09000003</v>
      </c>
      <c r="F17" s="20">
        <v>0.98080279969144468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5.7000000000000002E-3</v>
      </c>
      <c r="C18" s="23">
        <v>115000000</v>
      </c>
      <c r="D18" s="18">
        <v>115000000</v>
      </c>
      <c r="E18" s="19">
        <v>115000000</v>
      </c>
      <c r="F18" s="20"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41666668.490000002</v>
      </c>
      <c r="D19" s="18">
        <v>41666668.490000002</v>
      </c>
      <c r="E19" s="19">
        <v>41666668.490000002</v>
      </c>
      <c r="F19" s="20"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v>0</v>
      </c>
      <c r="E23" s="35">
        <v>0</v>
      </c>
      <c r="F23" s="31"/>
    </row>
    <row r="24" spans="1:13" x14ac:dyDescent="0.35">
      <c r="A24" s="26" t="s">
        <v>19</v>
      </c>
      <c r="B24" s="18">
        <v>14017466.119999999</v>
      </c>
      <c r="C24" s="18">
        <v>1869</v>
      </c>
      <c r="D24" s="34">
        <v>39.319680561009818</v>
      </c>
      <c r="E24" s="35">
        <v>5.2426367461430572E-3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v>0</v>
      </c>
      <c r="E25" s="35">
        <v>0</v>
      </c>
      <c r="F25" s="31"/>
    </row>
    <row r="26" spans="1:13" x14ac:dyDescent="0.35">
      <c r="A26" s="26" t="s">
        <v>21</v>
      </c>
      <c r="B26" s="18">
        <v>6843801.9099999722</v>
      </c>
      <c r="C26" s="18">
        <v>98037.5</v>
      </c>
      <c r="D26" s="34">
        <v>19.19720030855532</v>
      </c>
      <c r="E26" s="35">
        <v>0.27500000000000002</v>
      </c>
      <c r="F26" s="31"/>
    </row>
    <row r="27" spans="1:13" x14ac:dyDescent="0.35">
      <c r="A27" s="26" t="s">
        <v>22</v>
      </c>
      <c r="B27" s="18">
        <v>0</v>
      </c>
      <c r="C27" s="18">
        <v>54625</v>
      </c>
      <c r="D27" s="34">
        <v>0</v>
      </c>
      <c r="E27" s="35">
        <v>0.47499999999999998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v>0</v>
      </c>
      <c r="E28" s="35">
        <v>0</v>
      </c>
      <c r="F28" s="31"/>
    </row>
    <row r="29" spans="1:13" ht="18" thickBot="1" x14ac:dyDescent="0.4">
      <c r="A29" s="2" t="s">
        <v>28</v>
      </c>
      <c r="B29" s="36">
        <v>20861268.029999971</v>
      </c>
      <c r="C29" s="36">
        <v>154531.5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710398.3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v>710398.3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22265701.84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v>22265701.84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171164.27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v>23147264.41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34848</v>
      </c>
      <c r="E51" s="48">
        <v>527184134.61000001</v>
      </c>
      <c r="F51" s="43"/>
      <c r="G51" s="44"/>
    </row>
    <row r="52" spans="1:7" x14ac:dyDescent="0.35">
      <c r="A52" s="26" t="s">
        <v>44</v>
      </c>
      <c r="D52" s="10"/>
      <c r="E52" s="45">
        <v>20861268.029999971</v>
      </c>
      <c r="F52" s="43"/>
      <c r="G52" s="44"/>
    </row>
    <row r="53" spans="1:7" x14ac:dyDescent="0.35">
      <c r="A53" s="26"/>
      <c r="D53" s="55">
        <v>34332</v>
      </c>
      <c r="E53" s="56">
        <v>506322866.58000004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v>23147264.41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v>23147264.41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461485.25</v>
      </c>
      <c r="F64" s="43"/>
      <c r="G64" s="44"/>
    </row>
    <row r="65" spans="1:7" x14ac:dyDescent="0.35">
      <c r="A65" s="41" t="s">
        <v>51</v>
      </c>
      <c r="E65" s="57">
        <v>461485.25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1869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1869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98037.5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98037.5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54625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54625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v>154531.5</v>
      </c>
      <c r="F110" s="43"/>
      <c r="G110" s="44"/>
    </row>
    <row r="111" spans="1:7" x14ac:dyDescent="0.35">
      <c r="A111" s="58" t="s">
        <v>86</v>
      </c>
      <c r="E111" s="12">
        <v>154531.5</v>
      </c>
      <c r="F111" s="43"/>
      <c r="G111" s="44"/>
    </row>
    <row r="112" spans="1:7" x14ac:dyDescent="0.35">
      <c r="A112" s="58" t="s">
        <v>87</v>
      </c>
      <c r="E112" s="12">
        <v>0</v>
      </c>
      <c r="F112" s="43"/>
      <c r="G112" s="44"/>
    </row>
    <row r="113" spans="1:7" x14ac:dyDescent="0.35">
      <c r="A113" s="58" t="s">
        <v>88</v>
      </c>
      <c r="E113" s="12"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22531247.664583333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20861268.029999971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20861268.029999971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1669979.6345833614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v>1669979.6345833614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1.48986859E-2</v>
      </c>
      <c r="F153" s="43"/>
      <c r="G153" s="44"/>
    </row>
    <row r="154" spans="1:256" x14ac:dyDescent="0.35">
      <c r="A154" s="26" t="s">
        <v>114</v>
      </c>
      <c r="E154" s="60">
        <v>37.768884999999997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180394.74</v>
      </c>
      <c r="E157" s="2">
        <v>9</v>
      </c>
      <c r="F157" s="65"/>
      <c r="G157" s="44"/>
    </row>
    <row r="158" spans="1:256" x14ac:dyDescent="0.35">
      <c r="A158" s="26" t="s">
        <v>116</v>
      </c>
      <c r="D158" s="61">
        <v>171164.27</v>
      </c>
      <c r="F158" s="43"/>
      <c r="G158" s="44"/>
    </row>
    <row r="159" spans="1:256" x14ac:dyDescent="0.35">
      <c r="A159" s="2" t="s">
        <v>117</v>
      </c>
      <c r="D159" s="22">
        <v>9230.4700000000012</v>
      </c>
    </row>
    <row r="160" spans="1:256" x14ac:dyDescent="0.35">
      <c r="A160" s="26" t="s">
        <v>118</v>
      </c>
      <c r="D160" s="12">
        <v>553782294.5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5.875117E-4</v>
      </c>
      <c r="F162" s="65"/>
      <c r="G162" s="44"/>
    </row>
    <row r="163" spans="1:7" x14ac:dyDescent="0.35">
      <c r="A163" s="26" t="s">
        <v>120</v>
      </c>
      <c r="D163" s="66">
        <v>6.9923710000000005E-4</v>
      </c>
      <c r="F163" s="65"/>
      <c r="G163" s="44"/>
    </row>
    <row r="164" spans="1:7" x14ac:dyDescent="0.35">
      <c r="A164" s="26" t="s">
        <v>121</v>
      </c>
      <c r="D164" s="66">
        <v>4.3526906000000004E-3</v>
      </c>
      <c r="F164" s="65"/>
      <c r="G164" s="44"/>
    </row>
    <row r="165" spans="1:7" x14ac:dyDescent="0.35">
      <c r="A165" s="26" t="s">
        <v>122</v>
      </c>
      <c r="D165" s="66">
        <v>2.0001657889768453E-4</v>
      </c>
      <c r="F165" s="43"/>
      <c r="G165" s="44"/>
    </row>
    <row r="166" spans="1:7" x14ac:dyDescent="0.35">
      <c r="A166" s="26" t="s">
        <v>123</v>
      </c>
      <c r="D166" s="64">
        <v>1.4598639947244214E-3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1546510.08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1809441.52</v>
      </c>
      <c r="E171" s="68">
        <v>98</v>
      </c>
      <c r="F171" s="66">
        <v>3.4054550152678217E-3</v>
      </c>
      <c r="G171" s="44"/>
    </row>
    <row r="172" spans="1:7" x14ac:dyDescent="0.35">
      <c r="A172" s="41" t="s">
        <v>128</v>
      </c>
      <c r="D172" s="57">
        <v>659088.12</v>
      </c>
      <c r="E172" s="68">
        <v>34</v>
      </c>
      <c r="F172" s="66">
        <v>1.2404351944778186E-3</v>
      </c>
      <c r="G172" s="44"/>
    </row>
    <row r="173" spans="1:7" x14ac:dyDescent="0.35">
      <c r="A173" s="41" t="s">
        <v>129</v>
      </c>
      <c r="D173" s="19">
        <v>167917.29</v>
      </c>
      <c r="E173" s="69">
        <v>10</v>
      </c>
      <c r="F173" s="66">
        <v>3.160283275585946E-4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v>2636446.9300000002</v>
      </c>
      <c r="E175" s="68">
        <v>142</v>
      </c>
      <c r="F175" s="74">
        <v>4.961918537304235E-3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9.8265479999999996E-4</v>
      </c>
      <c r="E178" s="66">
        <v>6.7033489999999995E-4</v>
      </c>
      <c r="F178" s="65"/>
      <c r="G178" s="44"/>
    </row>
    <row r="179" spans="1:7" x14ac:dyDescent="0.35">
      <c r="A179" s="26" t="s">
        <v>134</v>
      </c>
      <c r="D179" s="66">
        <v>1.1865077000000001E-3</v>
      </c>
      <c r="E179" s="66">
        <v>8.2094830000000005E-4</v>
      </c>
      <c r="F179" s="65"/>
      <c r="G179" s="44"/>
    </row>
    <row r="180" spans="1:7" x14ac:dyDescent="0.35">
      <c r="A180" s="26" t="s">
        <v>135</v>
      </c>
      <c r="D180" s="66">
        <v>1.2600402000000001E-3</v>
      </c>
      <c r="E180" s="66">
        <v>9.7566570000000004E-4</v>
      </c>
      <c r="F180" s="65"/>
      <c r="G180" s="44"/>
    </row>
    <row r="181" spans="1:7" x14ac:dyDescent="0.35">
      <c r="A181" s="26" t="s">
        <v>136</v>
      </c>
      <c r="D181" s="66">
        <v>1.5564635220364133E-3</v>
      </c>
      <c r="E181" s="66">
        <v>1.281603169055109E-3</v>
      </c>
      <c r="F181" s="43"/>
      <c r="G181" s="44"/>
    </row>
    <row r="182" spans="1:7" x14ac:dyDescent="0.35">
      <c r="A182" s="26" t="s">
        <v>137</v>
      </c>
      <c r="D182" s="66">
        <v>1.2464165555091033E-3</v>
      </c>
      <c r="E182" s="66">
        <v>9.3713801726377723E-4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863487.04</v>
      </c>
      <c r="F184" s="43"/>
      <c r="G184" s="44"/>
    </row>
    <row r="185" spans="1:7" x14ac:dyDescent="0.35">
      <c r="A185" s="2" t="s">
        <v>139</v>
      </c>
      <c r="D185" s="63">
        <v>1.625123685117365E-3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">
        <v>155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1820307.88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83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21-A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13C97-EFCF-4B5F-AC57-415811EE1409}">
  <sheetPr codeName="Sheet9">
    <pageSetUpPr fitToPage="1"/>
  </sheetPr>
  <dimension ref="A1:IV228"/>
  <sheetViews>
    <sheetView showRuler="0" zoomScale="80" zoomScaleNormal="80" zoomScaleSheetLayoutView="90" workbookViewId="0">
      <selection activeCell="B30" sqref="B30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45260</v>
      </c>
      <c r="C3" s="7" t="s">
        <v>2</v>
      </c>
      <c r="D3" s="2">
        <v>30</v>
      </c>
      <c r="E3" s="2" t="s">
        <v>3</v>
      </c>
      <c r="F3" s="8">
        <v>45231</v>
      </c>
      <c r="G3" s="2"/>
    </row>
    <row r="4" spans="1:13" ht="15.75" customHeight="1" x14ac:dyDescent="0.45">
      <c r="A4" s="2" t="s">
        <v>4</v>
      </c>
      <c r="B4" s="6">
        <v>45275</v>
      </c>
      <c r="C4" s="7" t="s">
        <v>5</v>
      </c>
      <c r="D4" s="9">
        <v>30</v>
      </c>
      <c r="E4" s="2" t="s">
        <v>6</v>
      </c>
      <c r="F4" s="8">
        <v>45260</v>
      </c>
      <c r="G4" s="2"/>
    </row>
    <row r="5" spans="1:13" ht="17.25" customHeight="1" x14ac:dyDescent="0.45">
      <c r="C5" s="5"/>
      <c r="E5" s="2" t="s">
        <v>7</v>
      </c>
      <c r="F5" s="8">
        <v>45245</v>
      </c>
      <c r="G5" s="2"/>
    </row>
    <row r="6" spans="1:13" ht="15.75" customHeight="1" x14ac:dyDescent="0.45">
      <c r="C6" s="5"/>
      <c r="E6" s="2" t="s">
        <v>8</v>
      </c>
      <c r="F6" s="8">
        <v>45275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1113826202.1400001</v>
      </c>
      <c r="D10" s="18">
        <v>346801548.38999999</v>
      </c>
      <c r="E10" s="19">
        <v>330007239.54000002</v>
      </c>
      <c r="F10" s="20">
        <f>IF(C12&lt;=0,0,E10/C12)</f>
        <v>0.31680694940386112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72159533.650000006</v>
      </c>
      <c r="D11" s="18">
        <v>13217001.15</v>
      </c>
      <c r="E11" s="19">
        <v>12244411.91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1041666668.4900001</v>
      </c>
      <c r="D12" s="18">
        <v>333584547.24000001</v>
      </c>
      <c r="E12" s="19">
        <v>317762827.63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1041666668.49</v>
      </c>
      <c r="D13" s="18">
        <f>SUM(D14:D19)</f>
        <v>333584547.24000001</v>
      </c>
      <c r="E13" s="19">
        <f>SUM(E14:E19)</f>
        <v>317762827.63</v>
      </c>
      <c r="F13" s="20">
        <f>IF(C13&lt;=0,0,E13/C13)</f>
        <v>0.30505231399083643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5.9080000000000005E-4</v>
      </c>
      <c r="C14" s="23">
        <v>172000000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1.6000000000000001E-3</v>
      </c>
      <c r="C15" s="23">
        <v>356500000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3.3E-3</v>
      </c>
      <c r="C17" s="23">
        <v>356500000</v>
      </c>
      <c r="D17" s="18">
        <v>176917878.75</v>
      </c>
      <c r="E17" s="19">
        <v>161096159.13999999</v>
      </c>
      <c r="F17" s="20">
        <f t="shared" si="0"/>
        <v>0.45188263433380083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5.7000000000000002E-3</v>
      </c>
      <c r="C18" s="23">
        <v>115000000</v>
      </c>
      <c r="D18" s="18">
        <v>115000000</v>
      </c>
      <c r="E18" s="19">
        <v>115000000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41666668.490000002</v>
      </c>
      <c r="D19" s="18">
        <v>41666668.490000002</v>
      </c>
      <c r="E19" s="19">
        <v>41666668.490000002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15821719.610000014</v>
      </c>
      <c r="C26" s="18">
        <v>48652.42</v>
      </c>
      <c r="D26" s="34">
        <f t="shared" si="1"/>
        <v>44.380700168302987</v>
      </c>
      <c r="E26" s="35">
        <f t="shared" si="2"/>
        <v>0.13647242636746143</v>
      </c>
      <c r="F26" s="31"/>
    </row>
    <row r="27" spans="1:13" x14ac:dyDescent="0.35">
      <c r="A27" s="26" t="s">
        <v>22</v>
      </c>
      <c r="B27" s="18">
        <v>0</v>
      </c>
      <c r="C27" s="18">
        <v>54625</v>
      </c>
      <c r="D27" s="34">
        <f t="shared" si="1"/>
        <v>0</v>
      </c>
      <c r="E27" s="35">
        <f t="shared" si="2"/>
        <v>0.47499999999999998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15821719.610000014</v>
      </c>
      <c r="C29" s="36">
        <f>SUM(C23:C28)</f>
        <v>103277.42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416483.28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416483.28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16622040.779999999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16622040.779999999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107091.78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17145615.84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28657</v>
      </c>
      <c r="E51" s="48">
        <v>333584547.24000001</v>
      </c>
      <c r="F51" s="43"/>
      <c r="G51" s="44"/>
    </row>
    <row r="52" spans="1:7" x14ac:dyDescent="0.35">
      <c r="A52" s="26" t="s">
        <v>44</v>
      </c>
      <c r="D52" s="10"/>
      <c r="E52" s="45">
        <f>D12-E12</f>
        <v>15821719.610000014</v>
      </c>
      <c r="F52" s="43"/>
      <c r="G52" s="44"/>
    </row>
    <row r="53" spans="1:7" x14ac:dyDescent="0.35">
      <c r="A53" s="26"/>
      <c r="D53" s="55">
        <v>28103</v>
      </c>
      <c r="E53" s="56">
        <f>E51-E52</f>
        <v>317762827.63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17145615.84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17145615.84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289001.28999999998</v>
      </c>
      <c r="F64" s="43"/>
      <c r="G64" s="44"/>
    </row>
    <row r="65" spans="1:7" x14ac:dyDescent="0.35">
      <c r="A65" s="41" t="s">
        <v>51</v>
      </c>
      <c r="E65" s="57">
        <v>289001.28999999998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48652.42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48652.42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54625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54625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103277.42</v>
      </c>
      <c r="F110" s="43"/>
      <c r="G110" s="44"/>
    </row>
    <row r="111" spans="1:7" x14ac:dyDescent="0.35">
      <c r="A111" s="58" t="s">
        <v>86</v>
      </c>
      <c r="E111" s="12">
        <f>E74+E82+E90+E98+E106</f>
        <v>103277.42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16753337.129674999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15821719.610000014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15821719.610000014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931617.51967498474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931617.51967498474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1.44362195E-2</v>
      </c>
      <c r="F153" s="43"/>
      <c r="G153" s="44"/>
    </row>
    <row r="154" spans="1:256" x14ac:dyDescent="0.35">
      <c r="A154" s="26" t="s">
        <v>114</v>
      </c>
      <c r="E154" s="60">
        <v>28.973237999999998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172268.07</v>
      </c>
      <c r="E157" s="2">
        <v>10</v>
      </c>
      <c r="F157" s="65"/>
      <c r="G157" s="44"/>
    </row>
    <row r="158" spans="1:256" x14ac:dyDescent="0.35">
      <c r="A158" s="26" t="s">
        <v>116</v>
      </c>
      <c r="D158" s="61">
        <v>107091.78</v>
      </c>
      <c r="F158" s="43"/>
      <c r="G158" s="44"/>
    </row>
    <row r="159" spans="1:256" x14ac:dyDescent="0.35">
      <c r="A159" s="2" t="s">
        <v>117</v>
      </c>
      <c r="D159" s="22">
        <f>+D157-D158</f>
        <v>65176.290000000008</v>
      </c>
    </row>
    <row r="160" spans="1:256" x14ac:dyDescent="0.35">
      <c r="A160" s="26" t="s">
        <v>118</v>
      </c>
      <c r="D160" s="12">
        <v>346801548.38999999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3.3204786000000002E-3</v>
      </c>
      <c r="F162" s="65"/>
      <c r="G162" s="44"/>
    </row>
    <row r="163" spans="1:7" x14ac:dyDescent="0.35">
      <c r="A163" s="26" t="s">
        <v>120</v>
      </c>
      <c r="D163" s="66">
        <v>6.616317E-4</v>
      </c>
      <c r="F163" s="65"/>
      <c r="G163" s="44"/>
    </row>
    <row r="164" spans="1:7" x14ac:dyDescent="0.35">
      <c r="A164" s="26" t="s">
        <v>121</v>
      </c>
      <c r="D164" s="66">
        <v>6.4986006000000004E-3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2.2552248789860143E-3</v>
      </c>
      <c r="F165" s="43"/>
      <c r="G165" s="44"/>
    </row>
    <row r="166" spans="1:7" x14ac:dyDescent="0.35">
      <c r="A166" s="26" t="s">
        <v>123</v>
      </c>
      <c r="D166" s="64">
        <f>AVERAGE(D162:D165)</f>
        <v>3.1839839447465037E-3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2367539.37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2408944.2200000002</v>
      </c>
      <c r="E171" s="68">
        <v>160</v>
      </c>
      <c r="F171" s="66">
        <v>7.299670829518312E-3</v>
      </c>
      <c r="G171" s="44"/>
    </row>
    <row r="172" spans="1:7" x14ac:dyDescent="0.35">
      <c r="A172" s="41" t="s">
        <v>128</v>
      </c>
      <c r="D172" s="57">
        <v>428732.97</v>
      </c>
      <c r="E172" s="68">
        <v>28</v>
      </c>
      <c r="F172" s="66">
        <v>1.2991623171589041E-3</v>
      </c>
      <c r="G172" s="44"/>
    </row>
    <row r="173" spans="1:7" x14ac:dyDescent="0.35">
      <c r="A173" s="41" t="s">
        <v>129</v>
      </c>
      <c r="D173" s="19">
        <v>185868.78</v>
      </c>
      <c r="E173" s="69">
        <v>10</v>
      </c>
      <c r="F173" s="66">
        <v>5.6322637121259561E-4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3023545.97</v>
      </c>
      <c r="E175" s="68">
        <f>SUM(E171:E174)</f>
        <v>198</v>
      </c>
      <c r="F175" s="74">
        <f>SUM(F171:F174)</f>
        <v>9.1620595178898111E-3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1.4466075999999999E-3</v>
      </c>
      <c r="E178" s="66">
        <v>1.1029411999999999E-3</v>
      </c>
      <c r="F178" s="65"/>
      <c r="G178" s="44"/>
    </row>
    <row r="179" spans="1:7" x14ac:dyDescent="0.35">
      <c r="A179" s="26" t="s">
        <v>134</v>
      </c>
      <c r="D179" s="66">
        <v>2.1136687999999998E-3</v>
      </c>
      <c r="E179" s="66">
        <v>1.6390084000000001E-3</v>
      </c>
      <c r="F179" s="65"/>
      <c r="G179" s="44"/>
    </row>
    <row r="180" spans="1:7" x14ac:dyDescent="0.35">
      <c r="A180" s="26" t="s">
        <v>135</v>
      </c>
      <c r="D180" s="66">
        <v>1.5969027999999999E-3</v>
      </c>
      <c r="E180" s="66">
        <v>1.1515511E-3</v>
      </c>
      <c r="F180" s="65"/>
      <c r="G180" s="44"/>
    </row>
    <row r="181" spans="1:7" x14ac:dyDescent="0.35">
      <c r="A181" s="26" t="s">
        <v>136</v>
      </c>
      <c r="D181" s="66">
        <v>1.8623886883714998E-3</v>
      </c>
      <c r="E181" s="66">
        <f>IF(D53&lt;=0,0,SUM('Nov23'!E172:E174)/D53)</f>
        <v>1.352168807600612E-3</v>
      </c>
      <c r="F181" s="43"/>
      <c r="G181" s="44"/>
    </row>
    <row r="182" spans="1:7" x14ac:dyDescent="0.35">
      <c r="A182" s="26" t="s">
        <v>137</v>
      </c>
      <c r="D182" s="66">
        <f>AVERAGE(D178:D181)</f>
        <v>1.7548919720928749E-3</v>
      </c>
      <c r="E182" s="66">
        <f>AVERAGE(E178:E181)</f>
        <v>1.3114173769001531E-3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633362.76</v>
      </c>
      <c r="F184" s="43"/>
      <c r="G184" s="44"/>
    </row>
    <row r="185" spans="1:7" x14ac:dyDescent="0.35">
      <c r="A185" s="2" t="s">
        <v>139</v>
      </c>
      <c r="D185" s="63">
        <v>1.9192389866442019E-3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1401255.43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83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21-A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24681-76DC-4DD0-889D-DA419679F1D2}">
  <sheetPr codeName="Sheet8">
    <pageSetUpPr fitToPage="1"/>
  </sheetPr>
  <dimension ref="A1:IV228"/>
  <sheetViews>
    <sheetView showRuler="0" zoomScale="80" zoomScaleNormal="80" zoomScaleSheetLayoutView="90" workbookViewId="0">
      <selection activeCell="B31" sqref="B31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45230</v>
      </c>
      <c r="C3" s="7" t="s">
        <v>2</v>
      </c>
      <c r="D3" s="2">
        <v>30</v>
      </c>
      <c r="E3" s="2" t="s">
        <v>3</v>
      </c>
      <c r="F3" s="8">
        <v>45200</v>
      </c>
      <c r="G3" s="2"/>
    </row>
    <row r="4" spans="1:13" ht="15.75" customHeight="1" x14ac:dyDescent="0.45">
      <c r="A4" s="2" t="s">
        <v>4</v>
      </c>
      <c r="B4" s="6">
        <v>45245</v>
      </c>
      <c r="C4" s="7" t="s">
        <v>5</v>
      </c>
      <c r="D4" s="9">
        <v>30</v>
      </c>
      <c r="E4" s="2" t="s">
        <v>6</v>
      </c>
      <c r="F4" s="8">
        <v>45230</v>
      </c>
      <c r="G4" s="2"/>
    </row>
    <row r="5" spans="1:13" ht="17.25" customHeight="1" x14ac:dyDescent="0.45">
      <c r="C5" s="5"/>
      <c r="E5" s="2" t="s">
        <v>7</v>
      </c>
      <c r="F5" s="8">
        <v>45215</v>
      </c>
      <c r="G5" s="2"/>
    </row>
    <row r="6" spans="1:13" ht="15.75" customHeight="1" x14ac:dyDescent="0.45">
      <c r="C6" s="5"/>
      <c r="E6" s="2" t="s">
        <v>8</v>
      </c>
      <c r="F6" s="8">
        <v>45245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1113826202.1400001</v>
      </c>
      <c r="D10" s="18">
        <v>365138974.08999997</v>
      </c>
      <c r="E10" s="19">
        <v>346801548.38999999</v>
      </c>
      <c r="F10" s="20">
        <f>IF(C12&lt;=0,0,E10/C12)</f>
        <v>0.33292948587164017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72159533.650000006</v>
      </c>
      <c r="D11" s="18">
        <v>14291573.57</v>
      </c>
      <c r="E11" s="19">
        <v>13217001.15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1041666668.4900001</v>
      </c>
      <c r="D12" s="18">
        <v>350847400.51999998</v>
      </c>
      <c r="E12" s="19">
        <v>333584547.24000001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1041666668.49</v>
      </c>
      <c r="D13" s="18">
        <f>SUM(D14:D19)</f>
        <v>350847400.51999998</v>
      </c>
      <c r="E13" s="19">
        <f>SUM(E14:E19)</f>
        <v>333584547.24000001</v>
      </c>
      <c r="F13" s="20">
        <f>IF(C13&lt;=0,0,E13/C13)</f>
        <v>0.32024116478984987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5.9080000000000005E-4</v>
      </c>
      <c r="C14" s="23">
        <v>172000000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1.6000000000000001E-3</v>
      </c>
      <c r="C15" s="23">
        <v>356500000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3.3E-3</v>
      </c>
      <c r="C17" s="23">
        <v>356500000</v>
      </c>
      <c r="D17" s="18">
        <v>194180732.03</v>
      </c>
      <c r="E17" s="19">
        <v>176917878.75000003</v>
      </c>
      <c r="F17" s="20">
        <f t="shared" si="0"/>
        <v>0.49626333450210386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5.7000000000000002E-3</v>
      </c>
      <c r="C18" s="23">
        <v>115000000</v>
      </c>
      <c r="D18" s="18">
        <v>115000000</v>
      </c>
      <c r="E18" s="19">
        <v>115000000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41666668.490000002</v>
      </c>
      <c r="D19" s="18">
        <v>41666668.490000002</v>
      </c>
      <c r="E19" s="19">
        <v>41666668.490000002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17262853.279999971</v>
      </c>
      <c r="C26" s="18">
        <v>53399.7</v>
      </c>
      <c r="D26" s="34">
        <f t="shared" si="1"/>
        <v>48.423150855539895</v>
      </c>
      <c r="E26" s="35">
        <f t="shared" si="2"/>
        <v>0.14978877980364655</v>
      </c>
      <c r="F26" s="31"/>
    </row>
    <row r="27" spans="1:13" x14ac:dyDescent="0.35">
      <c r="A27" s="26" t="s">
        <v>22</v>
      </c>
      <c r="B27" s="18">
        <v>0</v>
      </c>
      <c r="C27" s="18">
        <v>54625</v>
      </c>
      <c r="D27" s="34">
        <f t="shared" si="1"/>
        <v>0</v>
      </c>
      <c r="E27" s="35">
        <f t="shared" si="2"/>
        <v>0.47499999999999998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17262853.279999971</v>
      </c>
      <c r="C29" s="36">
        <f>SUM(C23:C28)</f>
        <v>108024.7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443458.16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443458.16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18040760.84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18040760.84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98923.83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18583142.829999998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29286</v>
      </c>
      <c r="E51" s="48">
        <v>350847400.51999998</v>
      </c>
      <c r="F51" s="43"/>
      <c r="G51" s="44"/>
    </row>
    <row r="52" spans="1:7" x14ac:dyDescent="0.35">
      <c r="A52" s="26" t="s">
        <v>44</v>
      </c>
      <c r="D52" s="10"/>
      <c r="E52" s="45">
        <f>D12-E12</f>
        <v>17262853.279999971</v>
      </c>
      <c r="F52" s="43"/>
      <c r="G52" s="44"/>
    </row>
    <row r="53" spans="1:7" x14ac:dyDescent="0.35">
      <c r="A53" s="26"/>
      <c r="D53" s="55">
        <v>28657</v>
      </c>
      <c r="E53" s="56">
        <f>E51-E52</f>
        <v>333584547.24000001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18583142.829999998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18583142.829999998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304282.48</v>
      </c>
      <c r="F64" s="43"/>
      <c r="G64" s="44"/>
    </row>
    <row r="65" spans="1:7" x14ac:dyDescent="0.35">
      <c r="A65" s="41" t="s">
        <v>51</v>
      </c>
      <c r="E65" s="57">
        <v>304282.48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53399.7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53399.7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54625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54625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108024.7</v>
      </c>
      <c r="F110" s="43"/>
      <c r="G110" s="44"/>
    </row>
    <row r="111" spans="1:7" x14ac:dyDescent="0.35">
      <c r="A111" s="58" t="s">
        <v>86</v>
      </c>
      <c r="E111" s="12">
        <f>E74+E82+E90+E98+E106</f>
        <v>108024.7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18170835.651591666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17262853.279999971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17262853.279999971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907982.37159169465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907982.37159169465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1.44595413E-2</v>
      </c>
      <c r="F153" s="43"/>
      <c r="G153" s="44"/>
    </row>
    <row r="154" spans="1:256" x14ac:dyDescent="0.35">
      <c r="A154" s="26" t="s">
        <v>114</v>
      </c>
      <c r="E154" s="60">
        <v>29.824318000000002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296664.86</v>
      </c>
      <c r="E157" s="2">
        <v>20</v>
      </c>
      <c r="F157" s="65"/>
      <c r="G157" s="44"/>
    </row>
    <row r="158" spans="1:256" x14ac:dyDescent="0.35">
      <c r="A158" s="26" t="s">
        <v>116</v>
      </c>
      <c r="D158" s="61">
        <v>98923.83</v>
      </c>
      <c r="F158" s="43"/>
      <c r="G158" s="44"/>
    </row>
    <row r="159" spans="1:256" x14ac:dyDescent="0.35">
      <c r="A159" s="2" t="s">
        <v>117</v>
      </c>
      <c r="D159" s="22">
        <f>+D157-D158</f>
        <v>197741.02999999997</v>
      </c>
    </row>
    <row r="160" spans="1:256" x14ac:dyDescent="0.35">
      <c r="A160" s="26" t="s">
        <v>118</v>
      </c>
      <c r="D160" s="12">
        <v>365138974.08999997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1.9334192999999999E-3</v>
      </c>
      <c r="F162" s="65"/>
      <c r="G162" s="44"/>
    </row>
    <row r="163" spans="1:7" x14ac:dyDescent="0.35">
      <c r="A163" s="26" t="s">
        <v>120</v>
      </c>
      <c r="D163" s="66">
        <v>3.3204786000000002E-3</v>
      </c>
      <c r="F163" s="65"/>
      <c r="G163" s="44"/>
    </row>
    <row r="164" spans="1:7" x14ac:dyDescent="0.35">
      <c r="A164" s="26" t="s">
        <v>121</v>
      </c>
      <c r="D164" s="66">
        <v>6.616317E-4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6.4986006106681057E-3</v>
      </c>
      <c r="F165" s="43"/>
      <c r="G165" s="44"/>
    </row>
    <row r="166" spans="1:7" x14ac:dyDescent="0.35">
      <c r="A166" s="26" t="s">
        <v>123</v>
      </c>
      <c r="D166" s="64">
        <f>AVERAGE(D162:D165)</f>
        <v>3.1035325526670267E-3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2302363.0799999996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2239436.17</v>
      </c>
      <c r="E171" s="68">
        <v>151</v>
      </c>
      <c r="F171" s="66">
        <v>6.4573995715890347E-3</v>
      </c>
      <c r="G171" s="44"/>
    </row>
    <row r="172" spans="1:7" x14ac:dyDescent="0.35">
      <c r="A172" s="41" t="s">
        <v>128</v>
      </c>
      <c r="D172" s="57">
        <v>417510.78</v>
      </c>
      <c r="E172" s="68">
        <v>25</v>
      </c>
      <c r="F172" s="66">
        <v>1.2038896075818068E-3</v>
      </c>
      <c r="G172" s="44"/>
    </row>
    <row r="173" spans="1:7" x14ac:dyDescent="0.35">
      <c r="A173" s="41" t="s">
        <v>129</v>
      </c>
      <c r="D173" s="19">
        <v>136297.60000000001</v>
      </c>
      <c r="E173" s="69">
        <v>8</v>
      </c>
      <c r="F173" s="66">
        <v>3.9301323951046739E-4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2793244.5500000003</v>
      </c>
      <c r="E175" s="68">
        <f>SUM(E171:E174)</f>
        <v>184</v>
      </c>
      <c r="F175" s="74">
        <f>SUM(F171:F174)</f>
        <v>8.0543024186813094E-3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1.1861471000000001E-3</v>
      </c>
      <c r="E178" s="66">
        <v>8.8143119999999997E-4</v>
      </c>
      <c r="F178" s="65"/>
      <c r="G178" s="44"/>
    </row>
    <row r="179" spans="1:7" x14ac:dyDescent="0.35">
      <c r="A179" s="26" t="s">
        <v>134</v>
      </c>
      <c r="D179" s="66">
        <v>1.4466075999999999E-3</v>
      </c>
      <c r="E179" s="66">
        <v>1.1029411999999999E-3</v>
      </c>
      <c r="F179" s="65"/>
      <c r="G179" s="44"/>
    </row>
    <row r="180" spans="1:7" x14ac:dyDescent="0.35">
      <c r="A180" s="26" t="s">
        <v>135</v>
      </c>
      <c r="D180" s="66">
        <v>2.1136687999999998E-3</v>
      </c>
      <c r="E180" s="66">
        <v>1.6390084000000001E-3</v>
      </c>
      <c r="F180" s="65"/>
      <c r="G180" s="44"/>
    </row>
    <row r="181" spans="1:7" x14ac:dyDescent="0.35">
      <c r="A181" s="26" t="s">
        <v>136</v>
      </c>
      <c r="D181" s="66">
        <v>1.596902847092274E-3</v>
      </c>
      <c r="E181" s="66">
        <f>IF(D53&lt;=0,0,SUM('Oct23'!E172:E174)/D53)</f>
        <v>1.1515511044421956E-3</v>
      </c>
      <c r="F181" s="43"/>
      <c r="G181" s="44"/>
    </row>
    <row r="182" spans="1:7" x14ac:dyDescent="0.35">
      <c r="A182" s="26" t="s">
        <v>137</v>
      </c>
      <c r="D182" s="66">
        <f>AVERAGE(D178:D181)</f>
        <v>1.5858315867730683E-3</v>
      </c>
      <c r="E182" s="66">
        <f>AVERAGE(E178:E181)</f>
        <v>1.193732976110549E-3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590243.68000000005</v>
      </c>
      <c r="F184" s="43"/>
      <c r="G184" s="44"/>
    </row>
    <row r="185" spans="1:7" x14ac:dyDescent="0.35">
      <c r="A185" s="2" t="s">
        <v>139</v>
      </c>
      <c r="D185" s="63">
        <v>1.7019637967020671E-3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1020940.21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65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21-A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B1E24-3CA0-438D-8C40-6B47C1C90676}">
  <sheetPr codeName="Sheet7">
    <pageSetUpPr fitToPage="1"/>
  </sheetPr>
  <dimension ref="A1:IV228"/>
  <sheetViews>
    <sheetView showRuler="0" zoomScale="80" zoomScaleNormal="80" zoomScaleSheetLayoutView="90" workbookViewId="0">
      <selection activeCell="B33" sqref="B33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45199</v>
      </c>
      <c r="C3" s="7" t="s">
        <v>2</v>
      </c>
      <c r="D3" s="2">
        <v>30</v>
      </c>
      <c r="E3" s="2" t="s">
        <v>3</v>
      </c>
      <c r="F3" s="8">
        <v>45170</v>
      </c>
      <c r="G3" s="2"/>
    </row>
    <row r="4" spans="1:13" ht="15.75" customHeight="1" x14ac:dyDescent="0.45">
      <c r="A4" s="2" t="s">
        <v>4</v>
      </c>
      <c r="B4" s="6">
        <v>45215</v>
      </c>
      <c r="C4" s="7" t="s">
        <v>5</v>
      </c>
      <c r="D4" s="9">
        <v>31</v>
      </c>
      <c r="E4" s="2" t="s">
        <v>6</v>
      </c>
      <c r="F4" s="8">
        <v>45199</v>
      </c>
      <c r="G4" s="2"/>
    </row>
    <row r="5" spans="1:13" ht="17.25" customHeight="1" x14ac:dyDescent="0.45">
      <c r="C5" s="5"/>
      <c r="E5" s="2" t="s">
        <v>7</v>
      </c>
      <c r="F5" s="8">
        <v>45184</v>
      </c>
      <c r="G5" s="2"/>
    </row>
    <row r="6" spans="1:13" ht="15.75" customHeight="1" x14ac:dyDescent="0.45">
      <c r="C6" s="5"/>
      <c r="E6" s="2" t="s">
        <v>8</v>
      </c>
      <c r="F6" s="8">
        <v>45215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1113826202.1400001</v>
      </c>
      <c r="D10" s="18">
        <v>383272968.20999998</v>
      </c>
      <c r="E10" s="19">
        <v>365138974.08999997</v>
      </c>
      <c r="F10" s="20">
        <f>IF(C12&lt;=0,0,E10/C12)</f>
        <v>0.35053341451282627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72159533.650000006</v>
      </c>
      <c r="D11" s="18">
        <v>15388374.41</v>
      </c>
      <c r="E11" s="19">
        <v>14291573.57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1041666668.4900001</v>
      </c>
      <c r="D12" s="18">
        <v>367884593.79999995</v>
      </c>
      <c r="E12" s="19">
        <v>350847400.51999998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1041666668.49</v>
      </c>
      <c r="D13" s="18">
        <f>SUM(D14:D19)</f>
        <v>367884593.80000001</v>
      </c>
      <c r="E13" s="19">
        <f>SUM(E14:E19)</f>
        <v>350847400.52000004</v>
      </c>
      <c r="F13" s="20">
        <f>IF(C13&lt;=0,0,E13/C13)</f>
        <v>0.33681350390964165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5.9080000000000005E-4</v>
      </c>
      <c r="C14" s="23">
        <v>172000000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1.6000000000000001E-3</v>
      </c>
      <c r="C15" s="23">
        <v>356500000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3.3E-3</v>
      </c>
      <c r="C17" s="23">
        <v>356500000</v>
      </c>
      <c r="D17" s="18">
        <v>211217925.31</v>
      </c>
      <c r="E17" s="19">
        <v>194180732.03000003</v>
      </c>
      <c r="F17" s="20">
        <f t="shared" si="0"/>
        <v>0.54468648535764386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5.7000000000000002E-3</v>
      </c>
      <c r="C18" s="23">
        <v>115000000</v>
      </c>
      <c r="D18" s="18">
        <v>115000000</v>
      </c>
      <c r="E18" s="19">
        <v>115000000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41666668.490000002</v>
      </c>
      <c r="D19" s="18">
        <v>41666668.490000002</v>
      </c>
      <c r="E19" s="19">
        <v>41666668.490000002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17037193.279999971</v>
      </c>
      <c r="C26" s="18">
        <v>58084.93</v>
      </c>
      <c r="D26" s="34">
        <f t="shared" si="1"/>
        <v>47.790163478260787</v>
      </c>
      <c r="E26" s="35">
        <f t="shared" si="2"/>
        <v>0.16293107994389902</v>
      </c>
      <c r="F26" s="31"/>
    </row>
    <row r="27" spans="1:13" x14ac:dyDescent="0.35">
      <c r="A27" s="26" t="s">
        <v>22</v>
      </c>
      <c r="B27" s="18">
        <v>0</v>
      </c>
      <c r="C27" s="18">
        <v>54625</v>
      </c>
      <c r="D27" s="34">
        <f t="shared" si="1"/>
        <v>0</v>
      </c>
      <c r="E27" s="35">
        <f t="shared" si="2"/>
        <v>0.47499999999999998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17037193.279999971</v>
      </c>
      <c r="C29" s="36">
        <f>SUM(C23:C28)</f>
        <v>112709.93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460714.71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460714.71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18044178.449999999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18044178.449999999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68683.539999999994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18573576.699999999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29920</v>
      </c>
      <c r="E51" s="48">
        <v>367884593.79999995</v>
      </c>
      <c r="F51" s="43"/>
      <c r="G51" s="44"/>
    </row>
    <row r="52" spans="1:7" x14ac:dyDescent="0.35">
      <c r="A52" s="26" t="s">
        <v>44</v>
      </c>
      <c r="D52" s="10"/>
      <c r="E52" s="45">
        <f>D12-E12</f>
        <v>17037193.279999971</v>
      </c>
      <c r="F52" s="43"/>
      <c r="G52" s="44"/>
    </row>
    <row r="53" spans="1:7" x14ac:dyDescent="0.35">
      <c r="A53" s="26"/>
      <c r="D53" s="55">
        <v>29286</v>
      </c>
      <c r="E53" s="56">
        <f>E51-E52</f>
        <v>350847400.51999998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18573576.699999999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18573576.699999999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319394.14</v>
      </c>
      <c r="F64" s="43"/>
      <c r="G64" s="44"/>
    </row>
    <row r="65" spans="1:7" x14ac:dyDescent="0.35">
      <c r="A65" s="41" t="s">
        <v>51</v>
      </c>
      <c r="E65" s="57">
        <v>319394.14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58084.93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58084.93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54625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54625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112709.93</v>
      </c>
      <c r="F110" s="43"/>
      <c r="G110" s="44"/>
    </row>
    <row r="111" spans="1:7" x14ac:dyDescent="0.35">
      <c r="A111" s="58" t="s">
        <v>86</v>
      </c>
      <c r="E111" s="12">
        <f>E74+E82+E90+E98+E106</f>
        <v>112709.93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18141472.629825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17037193.279999971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17037193.279999971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1104279.3498250283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1104279.3498250283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1.4499838100000001E-2</v>
      </c>
      <c r="F153" s="43"/>
      <c r="G153" s="44"/>
    </row>
    <row r="154" spans="1:256" x14ac:dyDescent="0.35">
      <c r="A154" s="26" t="s">
        <v>114</v>
      </c>
      <c r="E154" s="60">
        <v>30.718081000000002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89815.67</v>
      </c>
      <c r="E157" s="2">
        <v>6</v>
      </c>
      <c r="F157" s="65"/>
      <c r="G157" s="44"/>
    </row>
    <row r="158" spans="1:256" x14ac:dyDescent="0.35">
      <c r="A158" s="26" t="s">
        <v>116</v>
      </c>
      <c r="D158" s="61">
        <v>68683.539999999994</v>
      </c>
      <c r="F158" s="43"/>
      <c r="G158" s="44"/>
    </row>
    <row r="159" spans="1:256" x14ac:dyDescent="0.35">
      <c r="A159" s="2" t="s">
        <v>117</v>
      </c>
      <c r="D159" s="22">
        <f>+D157-D158</f>
        <v>21132.130000000005</v>
      </c>
    </row>
    <row r="160" spans="1:256" x14ac:dyDescent="0.35">
      <c r="A160" s="26" t="s">
        <v>118</v>
      </c>
      <c r="D160" s="12">
        <v>383272968.20999998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1.1842363000000001E-3</v>
      </c>
      <c r="F162" s="65"/>
      <c r="G162" s="44"/>
    </row>
    <row r="163" spans="1:7" x14ac:dyDescent="0.35">
      <c r="A163" s="26" t="s">
        <v>120</v>
      </c>
      <c r="D163" s="66">
        <v>1.9334192999999999E-3</v>
      </c>
      <c r="F163" s="65"/>
      <c r="G163" s="44"/>
    </row>
    <row r="164" spans="1:7" x14ac:dyDescent="0.35">
      <c r="A164" s="26" t="s">
        <v>121</v>
      </c>
      <c r="D164" s="66">
        <v>3.3204786000000002E-3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6.6163173777770154E-4</v>
      </c>
      <c r="F165" s="43"/>
      <c r="G165" s="44"/>
    </row>
    <row r="166" spans="1:7" x14ac:dyDescent="0.35">
      <c r="A166" s="26" t="s">
        <v>123</v>
      </c>
      <c r="D166" s="64">
        <f>AVERAGE(D162:D165)</f>
        <v>1.7749414844444255E-3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2104622.0499999998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2033281.62</v>
      </c>
      <c r="E171" s="68">
        <v>128</v>
      </c>
      <c r="F171" s="66">
        <v>5.5685143583134294E-3</v>
      </c>
      <c r="G171" s="44"/>
    </row>
    <row r="172" spans="1:7" x14ac:dyDescent="0.35">
      <c r="A172" s="41" t="s">
        <v>128</v>
      </c>
      <c r="D172" s="57">
        <v>542609</v>
      </c>
      <c r="E172" s="68">
        <v>36</v>
      </c>
      <c r="F172" s="66">
        <v>1.4860341910974888E-3</v>
      </c>
      <c r="G172" s="44"/>
    </row>
    <row r="173" spans="1:7" x14ac:dyDescent="0.35">
      <c r="A173" s="41" t="s">
        <v>129</v>
      </c>
      <c r="D173" s="19">
        <v>229173.86</v>
      </c>
      <c r="E173" s="69">
        <v>12</v>
      </c>
      <c r="F173" s="66">
        <v>6.2763461657618861E-4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2805064.48</v>
      </c>
      <c r="E175" s="68">
        <f>SUM(E171:E174)</f>
        <v>176</v>
      </c>
      <c r="F175" s="74">
        <f>SUM(F171:F174)</f>
        <v>7.6821831659871073E-3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1.3295990999999999E-3</v>
      </c>
      <c r="E178" s="66">
        <v>1.0853258000000001E-3</v>
      </c>
      <c r="F178" s="65"/>
      <c r="G178" s="44"/>
    </row>
    <row r="179" spans="1:7" x14ac:dyDescent="0.35">
      <c r="A179" s="26" t="s">
        <v>134</v>
      </c>
      <c r="D179" s="66">
        <v>1.1861471000000001E-3</v>
      </c>
      <c r="E179" s="66">
        <v>8.8143119999999997E-4</v>
      </c>
      <c r="F179" s="65"/>
      <c r="G179" s="44"/>
    </row>
    <row r="180" spans="1:7" x14ac:dyDescent="0.35">
      <c r="A180" s="26" t="s">
        <v>135</v>
      </c>
      <c r="D180" s="66">
        <v>1.4466075999999999E-3</v>
      </c>
      <c r="E180" s="66">
        <v>1.1029411999999999E-3</v>
      </c>
      <c r="F180" s="65"/>
      <c r="G180" s="44"/>
    </row>
    <row r="181" spans="1:7" x14ac:dyDescent="0.35">
      <c r="A181" s="26" t="s">
        <v>136</v>
      </c>
      <c r="D181" s="66">
        <v>2.1136688076736775E-3</v>
      </c>
      <c r="E181" s="66">
        <f>IF(D53&lt;=0,0,SUM('Sep23'!E172:E174)/D53)</f>
        <v>1.6390083999180496E-3</v>
      </c>
      <c r="F181" s="43"/>
      <c r="G181" s="44"/>
    </row>
    <row r="182" spans="1:7" x14ac:dyDescent="0.35">
      <c r="A182" s="26" t="s">
        <v>137</v>
      </c>
      <c r="D182" s="66">
        <f>AVERAGE(D178:D181)</f>
        <v>1.5190056519184193E-3</v>
      </c>
      <c r="E182" s="66">
        <f>AVERAGE(E178:E181)</f>
        <v>1.1771766499795123E-3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823913.89</v>
      </c>
      <c r="F184" s="43"/>
      <c r="G184" s="44"/>
    </row>
    <row r="185" spans="1:7" x14ac:dyDescent="0.35">
      <c r="A185" s="2" t="s">
        <v>139</v>
      </c>
      <c r="D185" s="63">
        <v>2.2564391874446152E-3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1193100.27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71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21-A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58625-211D-4FD0-BEF3-D13FC03D7200}">
  <sheetPr codeName="Sheet7">
    <pageSetUpPr fitToPage="1"/>
  </sheetPr>
  <dimension ref="A1:IV228"/>
  <sheetViews>
    <sheetView showRuler="0" zoomScale="80" zoomScaleNormal="80" zoomScaleSheetLayoutView="90" workbookViewId="0">
      <selection activeCell="D11" sqref="D11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45169</v>
      </c>
      <c r="C3" s="7" t="s">
        <v>2</v>
      </c>
      <c r="D3" s="2">
        <v>30</v>
      </c>
      <c r="E3" s="2" t="s">
        <v>3</v>
      </c>
      <c r="F3" s="8">
        <v>45139</v>
      </c>
      <c r="G3" s="2"/>
    </row>
    <row r="4" spans="1:13" ht="15.75" customHeight="1" x14ac:dyDescent="0.45">
      <c r="A4" s="2" t="s">
        <v>4</v>
      </c>
      <c r="B4" s="6">
        <v>45184</v>
      </c>
      <c r="C4" s="7" t="s">
        <v>5</v>
      </c>
      <c r="D4" s="9">
        <v>31</v>
      </c>
      <c r="E4" s="2" t="s">
        <v>6</v>
      </c>
      <c r="F4" s="8">
        <v>45169</v>
      </c>
      <c r="G4" s="2"/>
    </row>
    <row r="5" spans="1:13" ht="17.25" customHeight="1" x14ac:dyDescent="0.45">
      <c r="C5" s="5"/>
      <c r="E5" s="2" t="s">
        <v>7</v>
      </c>
      <c r="F5" s="8">
        <v>45153</v>
      </c>
      <c r="G5" s="2"/>
    </row>
    <row r="6" spans="1:13" ht="15.75" customHeight="1" x14ac:dyDescent="0.45">
      <c r="C6" s="5"/>
      <c r="E6" s="2" t="s">
        <v>8</v>
      </c>
      <c r="F6" s="8">
        <v>45184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1113826202.1400001</v>
      </c>
      <c r="D10" s="18">
        <v>403276831.91000003</v>
      </c>
      <c r="E10" s="19">
        <v>383272968.20999998</v>
      </c>
      <c r="F10" s="20">
        <f>IF(C12&lt;=0,0,E10/C12)</f>
        <v>0.36794204883755416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72159533.650000006</v>
      </c>
      <c r="D11" s="18">
        <v>16605125.890000001</v>
      </c>
      <c r="E11" s="19">
        <v>15388374.41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1041666668.4900001</v>
      </c>
      <c r="D12" s="18">
        <v>386671706.02000004</v>
      </c>
      <c r="E12" s="19">
        <v>367884593.79999995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1041666668.49</v>
      </c>
      <c r="D13" s="18">
        <f>SUM(D14:D19)</f>
        <v>386671706.01999998</v>
      </c>
      <c r="E13" s="19">
        <f>SUM(E14:E19)</f>
        <v>367884593.79999995</v>
      </c>
      <c r="F13" s="20">
        <f>IF(C13&lt;=0,0,E13/C13)</f>
        <v>0.35316920942981256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5.9080000000000005E-4</v>
      </c>
      <c r="C14" s="23">
        <v>172000000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1.6000000000000001E-3</v>
      </c>
      <c r="C15" s="23">
        <v>356500000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3.3E-3</v>
      </c>
      <c r="C17" s="23">
        <v>356500000</v>
      </c>
      <c r="D17" s="18">
        <v>230005037.53</v>
      </c>
      <c r="E17" s="19">
        <v>211217925.30999991</v>
      </c>
      <c r="F17" s="20">
        <f t="shared" si="0"/>
        <v>0.59247664883590434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5.7000000000000002E-3</v>
      </c>
      <c r="C18" s="23">
        <v>115000000</v>
      </c>
      <c r="D18" s="18">
        <v>115000000</v>
      </c>
      <c r="E18" s="19">
        <v>115000000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41666668.490000002</v>
      </c>
      <c r="D19" s="18">
        <v>41666668.490000002</v>
      </c>
      <c r="E19" s="19">
        <v>41666668.490000002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18787112.220000088</v>
      </c>
      <c r="C26" s="18">
        <v>63251.39</v>
      </c>
      <c r="D26" s="34">
        <f t="shared" si="1"/>
        <v>52.698772005610344</v>
      </c>
      <c r="E26" s="35">
        <f t="shared" si="2"/>
        <v>0.17742325385694249</v>
      </c>
      <c r="F26" s="31"/>
    </row>
    <row r="27" spans="1:13" x14ac:dyDescent="0.35">
      <c r="A27" s="26" t="s">
        <v>22</v>
      </c>
      <c r="B27" s="18">
        <v>0</v>
      </c>
      <c r="C27" s="18">
        <v>54625</v>
      </c>
      <c r="D27" s="34">
        <f t="shared" si="1"/>
        <v>0</v>
      </c>
      <c r="E27" s="35">
        <f t="shared" si="2"/>
        <v>0.47499999999999998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18787112.220000088</v>
      </c>
      <c r="C29" s="36">
        <f>SUM(C23:C28)</f>
        <v>117876.39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495825.13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495825.13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19758421.379999999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19758421.379999999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133852.98000000001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20388099.489999998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30632</v>
      </c>
      <c r="E51" s="48">
        <v>386671706.02000004</v>
      </c>
      <c r="F51" s="43"/>
      <c r="G51" s="44"/>
    </row>
    <row r="52" spans="1:7" x14ac:dyDescent="0.35">
      <c r="A52" s="26" t="s">
        <v>44</v>
      </c>
      <c r="D52" s="10"/>
      <c r="E52" s="45">
        <f>D12-E12</f>
        <v>18787112.220000088</v>
      </c>
      <c r="F52" s="43"/>
      <c r="G52" s="44"/>
    </row>
    <row r="53" spans="1:7" x14ac:dyDescent="0.35">
      <c r="A53" s="26"/>
      <c r="D53" s="55">
        <v>29920</v>
      </c>
      <c r="E53" s="56">
        <f>E51-E52</f>
        <v>367884593.79999995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20388099.489999998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20388099.489999998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336064.03</v>
      </c>
      <c r="F64" s="43"/>
      <c r="G64" s="44"/>
    </row>
    <row r="65" spans="1:7" x14ac:dyDescent="0.35">
      <c r="A65" s="41" t="s">
        <v>51</v>
      </c>
      <c r="E65" s="57">
        <v>336064.03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63251.39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63251.39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54625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54625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117876.39</v>
      </c>
      <c r="F110" s="43"/>
      <c r="G110" s="44"/>
    </row>
    <row r="111" spans="1:7" x14ac:dyDescent="0.35">
      <c r="A111" s="58" t="s">
        <v>86</v>
      </c>
      <c r="E111" s="12">
        <f>E74+E82+E90+E98+E106</f>
        <v>117876.39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19934159.073408332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18787112.220000088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18787112.220000088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1147046.8534082435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1147046.8534082435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1.4517812099999999E-2</v>
      </c>
      <c r="F153" s="43"/>
      <c r="G153" s="44"/>
    </row>
    <row r="154" spans="1:256" x14ac:dyDescent="0.35">
      <c r="A154" s="26" t="s">
        <v>114</v>
      </c>
      <c r="E154" s="60">
        <v>31.576574000000001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245442.32</v>
      </c>
      <c r="E157" s="2">
        <v>13</v>
      </c>
      <c r="F157" s="65"/>
      <c r="G157" s="44"/>
    </row>
    <row r="158" spans="1:256" x14ac:dyDescent="0.35">
      <c r="A158" s="26" t="s">
        <v>116</v>
      </c>
      <c r="D158" s="61">
        <v>133852.98000000001</v>
      </c>
      <c r="F158" s="43"/>
      <c r="G158" s="44"/>
    </row>
    <row r="159" spans="1:256" x14ac:dyDescent="0.35">
      <c r="A159" s="2" t="s">
        <v>117</v>
      </c>
      <c r="D159" s="22">
        <f>+D157-D158</f>
        <v>111589.34</v>
      </c>
    </row>
    <row r="160" spans="1:256" x14ac:dyDescent="0.35">
      <c r="A160" s="26" t="s">
        <v>118</v>
      </c>
      <c r="D160" s="12">
        <v>403276831.91000003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1.2599949999999999E-4</v>
      </c>
      <c r="F162" s="65"/>
      <c r="G162" s="44"/>
    </row>
    <row r="163" spans="1:7" x14ac:dyDescent="0.35">
      <c r="A163" s="26" t="s">
        <v>120</v>
      </c>
      <c r="D163" s="66">
        <v>1.1842363000000001E-3</v>
      </c>
      <c r="F163" s="65"/>
      <c r="G163" s="44"/>
    </row>
    <row r="164" spans="1:7" x14ac:dyDescent="0.35">
      <c r="A164" s="26" t="s">
        <v>121</v>
      </c>
      <c r="D164" s="66">
        <v>1.9334192999999999E-3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3.3204785746254895E-3</v>
      </c>
      <c r="F165" s="43"/>
      <c r="G165" s="44"/>
    </row>
    <row r="166" spans="1:7" x14ac:dyDescent="0.35">
      <c r="A166" s="26" t="s">
        <v>123</v>
      </c>
      <c r="D166" s="64">
        <f>AVERAGE(D162:D165)</f>
        <v>1.6410334186563724E-3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2083489.92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2147887.7200000002</v>
      </c>
      <c r="E171" s="68">
        <v>131</v>
      </c>
      <c r="F171" s="66">
        <v>5.6040678528185327E-3</v>
      </c>
      <c r="G171" s="44"/>
    </row>
    <row r="172" spans="1:7" x14ac:dyDescent="0.35">
      <c r="A172" s="41" t="s">
        <v>128</v>
      </c>
      <c r="D172" s="57">
        <v>505493.29</v>
      </c>
      <c r="E172" s="68">
        <v>29</v>
      </c>
      <c r="F172" s="66">
        <v>1.318885838364249E-3</v>
      </c>
      <c r="G172" s="44"/>
    </row>
    <row r="173" spans="1:7" x14ac:dyDescent="0.35">
      <c r="A173" s="41" t="s">
        <v>129</v>
      </c>
      <c r="D173" s="19">
        <v>48952.31</v>
      </c>
      <c r="E173" s="69">
        <v>4</v>
      </c>
      <c r="F173" s="66">
        <v>1.2772179115219632E-4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2702333.3200000003</v>
      </c>
      <c r="E175" s="68">
        <f>SUM(E171:E174)</f>
        <v>164</v>
      </c>
      <c r="F175" s="74">
        <f>SUM(F171:F174)</f>
        <v>7.0506754823349786E-3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9.5978589999999998E-4</v>
      </c>
      <c r="E178" s="66">
        <v>8.1211930000000003E-4</v>
      </c>
      <c r="F178" s="65"/>
      <c r="G178" s="44"/>
    </row>
    <row r="179" spans="1:7" x14ac:dyDescent="0.35">
      <c r="A179" s="26" t="s">
        <v>134</v>
      </c>
      <c r="D179" s="66">
        <v>1.3295990999999999E-3</v>
      </c>
      <c r="E179" s="66">
        <v>1.0853258000000001E-3</v>
      </c>
      <c r="F179" s="65"/>
      <c r="G179" s="44"/>
    </row>
    <row r="180" spans="1:7" x14ac:dyDescent="0.35">
      <c r="A180" s="26" t="s">
        <v>135</v>
      </c>
      <c r="D180" s="66">
        <v>1.1861471000000001E-3</v>
      </c>
      <c r="E180" s="66">
        <v>8.8143119999999997E-4</v>
      </c>
      <c r="F180" s="65"/>
      <c r="G180" s="44"/>
    </row>
    <row r="181" spans="1:7" x14ac:dyDescent="0.35">
      <c r="A181" s="26" t="s">
        <v>136</v>
      </c>
      <c r="D181" s="66">
        <v>1.4466076295164454E-3</v>
      </c>
      <c r="E181" s="66">
        <f>IF(D53&lt;=0,0,SUM('Aug23'!E172:E174)/D53)</f>
        <v>1.1029411764705882E-3</v>
      </c>
      <c r="F181" s="43"/>
      <c r="G181" s="44"/>
    </row>
    <row r="182" spans="1:7" x14ac:dyDescent="0.35">
      <c r="A182" s="26" t="s">
        <v>137</v>
      </c>
      <c r="D182" s="66">
        <f>AVERAGE(D178:D181)</f>
        <v>1.2305349323791111E-3</v>
      </c>
      <c r="E182" s="66">
        <f>AVERAGE(E178:E181)</f>
        <v>9.7045436911764708E-4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597969.26</v>
      </c>
      <c r="F184" s="43"/>
      <c r="G184" s="44"/>
    </row>
    <row r="185" spans="1:7" x14ac:dyDescent="0.35">
      <c r="A185" s="2" t="s">
        <v>139</v>
      </c>
      <c r="D185" s="63">
        <v>1.5601654945630429E-3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1094339.1000000001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66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21-A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32F54-DF61-44D7-BC83-6E1EAF8020D2}">
  <sheetPr codeName="Sheet9">
    <pageSetUpPr fitToPage="1"/>
  </sheetPr>
  <dimension ref="A1:IV228"/>
  <sheetViews>
    <sheetView showRuler="0" zoomScale="80" zoomScaleNormal="80" zoomScaleSheetLayoutView="90" workbookViewId="0">
      <selection activeCell="C8" sqref="C8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45138</v>
      </c>
      <c r="C3" s="7" t="s">
        <v>2</v>
      </c>
      <c r="D3" s="2">
        <v>30</v>
      </c>
      <c r="E3" s="2" t="s">
        <v>3</v>
      </c>
      <c r="F3" s="8">
        <v>45108</v>
      </c>
      <c r="G3" s="2"/>
    </row>
    <row r="4" spans="1:13" ht="15.75" customHeight="1" x14ac:dyDescent="0.45">
      <c r="A4" s="2" t="s">
        <v>4</v>
      </c>
      <c r="B4" s="6">
        <v>45153</v>
      </c>
      <c r="C4" s="7" t="s">
        <v>5</v>
      </c>
      <c r="D4" s="9">
        <v>29</v>
      </c>
      <c r="E4" s="2" t="s">
        <v>6</v>
      </c>
      <c r="F4" s="8">
        <v>45138</v>
      </c>
      <c r="G4" s="2"/>
    </row>
    <row r="5" spans="1:13" ht="17.25" customHeight="1" x14ac:dyDescent="0.45">
      <c r="C5" s="5"/>
      <c r="E5" s="2" t="s">
        <v>7</v>
      </c>
      <c r="F5" s="8">
        <v>45124</v>
      </c>
      <c r="G5" s="2"/>
    </row>
    <row r="6" spans="1:13" ht="15.75" customHeight="1" x14ac:dyDescent="0.45">
      <c r="C6" s="5"/>
      <c r="E6" s="2" t="s">
        <v>8</v>
      </c>
      <c r="F6" s="8">
        <v>45153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1113826202.1400001</v>
      </c>
      <c r="D10" s="18">
        <v>423383949.32999998</v>
      </c>
      <c r="E10" s="19">
        <v>403276831.91000003</v>
      </c>
      <c r="F10" s="20">
        <f>IF(C12&lt;=0,0,E10/C12)</f>
        <v>0.38714575795594003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72159533.650000006</v>
      </c>
      <c r="D11" s="18">
        <v>17858539.699999999</v>
      </c>
      <c r="E11" s="19">
        <v>16605125.890000001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1041666668.4900001</v>
      </c>
      <c r="D12" s="18">
        <v>405525409.63</v>
      </c>
      <c r="E12" s="19">
        <v>386671706.02000004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1041666668.49</v>
      </c>
      <c r="D13" s="18">
        <f>SUM(D14:D19)</f>
        <v>405525409.63</v>
      </c>
      <c r="E13" s="19">
        <f>SUM(E14:E19)</f>
        <v>386671706.02000004</v>
      </c>
      <c r="F13" s="20">
        <f>IF(C13&lt;=0,0,E13/C13)</f>
        <v>0.37120483712944308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5.9080000000000005E-4</v>
      </c>
      <c r="C14" s="23">
        <v>172000000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1.6000000000000001E-3</v>
      </c>
      <c r="C15" s="23">
        <v>356500000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3.3E-3</v>
      </c>
      <c r="C17" s="23">
        <v>356500000</v>
      </c>
      <c r="D17" s="18">
        <v>248858741.13999999</v>
      </c>
      <c r="E17" s="19">
        <v>230005037.53000003</v>
      </c>
      <c r="F17" s="20">
        <f t="shared" si="0"/>
        <v>0.6451754208415148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5.7000000000000002E-3</v>
      </c>
      <c r="C18" s="23">
        <v>115000000</v>
      </c>
      <c r="D18" s="18">
        <v>115000000</v>
      </c>
      <c r="E18" s="19">
        <v>115000000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41666668.490000002</v>
      </c>
      <c r="D19" s="18">
        <v>41666668.490000002</v>
      </c>
      <c r="E19" s="19">
        <v>41666668.490000002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18853703.609999955</v>
      </c>
      <c r="C26" s="18">
        <v>68436.149999999994</v>
      </c>
      <c r="D26" s="34">
        <f t="shared" si="1"/>
        <v>52.885564123422036</v>
      </c>
      <c r="E26" s="35">
        <f t="shared" si="2"/>
        <v>0.19196676016830294</v>
      </c>
      <c r="F26" s="31"/>
    </row>
    <row r="27" spans="1:13" x14ac:dyDescent="0.35">
      <c r="A27" s="26" t="s">
        <v>22</v>
      </c>
      <c r="B27" s="18">
        <v>0</v>
      </c>
      <c r="C27" s="18">
        <v>54625</v>
      </c>
      <c r="D27" s="34">
        <f t="shared" si="1"/>
        <v>0</v>
      </c>
      <c r="E27" s="35">
        <f t="shared" si="2"/>
        <v>0.47499999999999998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18853703.609999955</v>
      </c>
      <c r="C29" s="36">
        <f>SUM(C23:C28)</f>
        <v>123061.15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505807.49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505807.49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19920587.530000001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19920587.530000001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118315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20544710.02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31327</v>
      </c>
      <c r="E51" s="48">
        <v>405525409.63</v>
      </c>
      <c r="F51" s="43"/>
      <c r="G51" s="44"/>
    </row>
    <row r="52" spans="1:7" x14ac:dyDescent="0.35">
      <c r="A52" s="26" t="s">
        <v>44</v>
      </c>
      <c r="D52" s="10"/>
      <c r="E52" s="45">
        <f>D12-E12</f>
        <v>18853703.609999955</v>
      </c>
      <c r="F52" s="43"/>
      <c r="G52" s="44"/>
    </row>
    <row r="53" spans="1:7" x14ac:dyDescent="0.35">
      <c r="A53" s="26"/>
      <c r="D53" s="55">
        <v>30632</v>
      </c>
      <c r="E53" s="56">
        <f>E51-E52</f>
        <v>386671706.02000004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20544710.02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20544710.02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352819.96</v>
      </c>
      <c r="F64" s="43"/>
      <c r="G64" s="44"/>
    </row>
    <row r="65" spans="1:7" x14ac:dyDescent="0.35">
      <c r="A65" s="41" t="s">
        <v>51</v>
      </c>
      <c r="E65" s="57">
        <v>352819.96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68436.149999999994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68436.149999999994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54625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54625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123061.15</v>
      </c>
      <c r="F110" s="43"/>
      <c r="G110" s="44"/>
    </row>
    <row r="111" spans="1:7" x14ac:dyDescent="0.35">
      <c r="A111" s="58" t="s">
        <v>86</v>
      </c>
      <c r="E111" s="12">
        <f>E74+E82+E90+E98+E106</f>
        <v>123061.15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20068828.912225001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18853703.609999955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18853703.609999955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1215125.3022250459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1215125.3022250459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1.4561418499999999E-2</v>
      </c>
      <c r="F153" s="43"/>
      <c r="G153" s="44"/>
    </row>
    <row r="154" spans="1:256" x14ac:dyDescent="0.35">
      <c r="A154" s="26" t="s">
        <v>114</v>
      </c>
      <c r="E154" s="60">
        <v>32.460279999999997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186529.89</v>
      </c>
      <c r="E157" s="2">
        <v>11</v>
      </c>
      <c r="F157" s="65"/>
      <c r="G157" s="44"/>
    </row>
    <row r="158" spans="1:256" x14ac:dyDescent="0.35">
      <c r="A158" s="26" t="s">
        <v>116</v>
      </c>
      <c r="D158" s="61">
        <v>118315</v>
      </c>
      <c r="F158" s="43"/>
      <c r="G158" s="44"/>
    </row>
    <row r="159" spans="1:256" x14ac:dyDescent="0.35">
      <c r="A159" s="2" t="s">
        <v>117</v>
      </c>
      <c r="D159" s="22">
        <f>+D157-D158</f>
        <v>68214.890000000014</v>
      </c>
    </row>
    <row r="160" spans="1:256" x14ac:dyDescent="0.35">
      <c r="A160" s="26" t="s">
        <v>118</v>
      </c>
      <c r="D160" s="12">
        <v>423383949.32999998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-4.3105180000000001E-4</v>
      </c>
      <c r="F162" s="65"/>
      <c r="G162" s="44"/>
    </row>
    <row r="163" spans="1:7" x14ac:dyDescent="0.35">
      <c r="A163" s="26" t="s">
        <v>120</v>
      </c>
      <c r="D163" s="66">
        <v>1.2599949999999999E-4</v>
      </c>
      <c r="F163" s="65"/>
      <c r="G163" s="44"/>
    </row>
    <row r="164" spans="1:7" x14ac:dyDescent="0.35">
      <c r="A164" s="26" t="s">
        <v>121</v>
      </c>
      <c r="D164" s="66">
        <v>1.1842363000000001E-3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1.9334192552537505E-3</v>
      </c>
      <c r="F165" s="43"/>
      <c r="G165" s="44"/>
    </row>
    <row r="166" spans="1:7" x14ac:dyDescent="0.35">
      <c r="A166" s="26" t="s">
        <v>123</v>
      </c>
      <c r="D166" s="64">
        <f>AVERAGE(D162:D165)</f>
        <v>7.0315081381343769E-4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1971900.58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2429825.14</v>
      </c>
      <c r="E171" s="68">
        <v>145</v>
      </c>
      <c r="F171" s="66">
        <v>6.0252038989987607E-3</v>
      </c>
      <c r="G171" s="44"/>
    </row>
    <row r="172" spans="1:7" x14ac:dyDescent="0.35">
      <c r="A172" s="41" t="s">
        <v>128</v>
      </c>
      <c r="D172" s="57">
        <v>315138.63</v>
      </c>
      <c r="E172" s="68">
        <v>18</v>
      </c>
      <c r="F172" s="66">
        <v>7.8144491590910437E-4</v>
      </c>
      <c r="G172" s="44"/>
    </row>
    <row r="173" spans="1:7" x14ac:dyDescent="0.35">
      <c r="A173" s="41" t="s">
        <v>129</v>
      </c>
      <c r="D173" s="19">
        <v>163207.03</v>
      </c>
      <c r="E173" s="69">
        <v>9</v>
      </c>
      <c r="F173" s="66">
        <v>4.0470222211134408E-4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2908170.8</v>
      </c>
      <c r="E175" s="68">
        <f>SUM(E171:E174)</f>
        <v>172</v>
      </c>
      <c r="F175" s="74">
        <f>SUM(F171:F174)</f>
        <v>7.2113510370192093E-3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1.0114729999999999E-3</v>
      </c>
      <c r="E178" s="66">
        <v>7.9710589999999997E-4</v>
      </c>
      <c r="F178" s="65"/>
      <c r="G178" s="44"/>
    </row>
    <row r="179" spans="1:7" x14ac:dyDescent="0.35">
      <c r="A179" s="26" t="s">
        <v>134</v>
      </c>
      <c r="D179" s="66">
        <v>9.5978589999999998E-4</v>
      </c>
      <c r="E179" s="66">
        <v>8.1211930000000003E-4</v>
      </c>
      <c r="F179" s="65"/>
      <c r="G179" s="44"/>
    </row>
    <row r="180" spans="1:7" x14ac:dyDescent="0.35">
      <c r="A180" s="26" t="s">
        <v>135</v>
      </c>
      <c r="D180" s="66">
        <v>1.3295990999999999E-3</v>
      </c>
      <c r="E180" s="66">
        <v>1.0853258000000001E-3</v>
      </c>
      <c r="F180" s="65"/>
      <c r="G180" s="44"/>
    </row>
    <row r="181" spans="1:7" x14ac:dyDescent="0.35">
      <c r="A181" s="26" t="s">
        <v>136</v>
      </c>
      <c r="D181" s="66">
        <v>1.1861471380204486E-3</v>
      </c>
      <c r="E181" s="66">
        <f>IF(D53&lt;=0,0,SUM('Jul23'!E172:E174)/D53)</f>
        <v>8.8143118307652129E-4</v>
      </c>
      <c r="F181" s="43"/>
      <c r="G181" s="44"/>
    </row>
    <row r="182" spans="1:7" x14ac:dyDescent="0.35">
      <c r="A182" s="26" t="s">
        <v>137</v>
      </c>
      <c r="D182" s="66">
        <f>AVERAGE(D178:D181)</f>
        <v>1.121751284505112E-3</v>
      </c>
      <c r="E182" s="66">
        <f>AVERAGE(E178:E181)</f>
        <v>8.9399554576913027E-4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542907.38</v>
      </c>
      <c r="F184" s="43"/>
      <c r="G184" s="44"/>
    </row>
    <row r="185" spans="1:7" x14ac:dyDescent="0.35">
      <c r="A185" s="2" t="s">
        <v>139</v>
      </c>
      <c r="D185" s="63">
        <v>1.3462399449744773E-3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1447678.16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82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21-A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6ED51-9A8D-44B2-B723-74986B14A581}">
  <sheetPr codeName="Sheet11">
    <pageSetUpPr fitToPage="1"/>
  </sheetPr>
  <dimension ref="A1:IV228"/>
  <sheetViews>
    <sheetView showRuler="0" zoomScale="80" zoomScaleNormal="80" zoomScaleSheetLayoutView="90" workbookViewId="0">
      <selection activeCell="A16" sqref="A16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45107</v>
      </c>
      <c r="C3" s="7" t="s">
        <v>2</v>
      </c>
      <c r="D3" s="2">
        <v>30</v>
      </c>
      <c r="E3" s="2" t="s">
        <v>3</v>
      </c>
      <c r="F3" s="8">
        <v>45078</v>
      </c>
      <c r="G3" s="2"/>
    </row>
    <row r="4" spans="1:13" ht="15.75" customHeight="1" x14ac:dyDescent="0.45">
      <c r="A4" s="2" t="s">
        <v>4</v>
      </c>
      <c r="B4" s="6">
        <v>45124</v>
      </c>
      <c r="C4" s="7" t="s">
        <v>5</v>
      </c>
      <c r="D4" s="9">
        <v>32</v>
      </c>
      <c r="E4" s="2" t="s">
        <v>6</v>
      </c>
      <c r="F4" s="8">
        <v>45107</v>
      </c>
      <c r="G4" s="2"/>
    </row>
    <row r="5" spans="1:13" ht="17.25" customHeight="1" x14ac:dyDescent="0.45">
      <c r="C5" s="5"/>
      <c r="E5" s="2" t="s">
        <v>7</v>
      </c>
      <c r="F5" s="8">
        <v>45092</v>
      </c>
      <c r="G5" s="2"/>
    </row>
    <row r="6" spans="1:13" ht="15.75" customHeight="1" x14ac:dyDescent="0.45">
      <c r="C6" s="5"/>
      <c r="E6" s="2" t="s">
        <v>8</v>
      </c>
      <c r="F6" s="8">
        <v>45124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1113826202.1400001</v>
      </c>
      <c r="D10" s="18">
        <v>444730873.82999998</v>
      </c>
      <c r="E10" s="19">
        <v>423383949.32999998</v>
      </c>
      <c r="F10" s="20">
        <f>IF(C12&lt;=0,0,E10/C12)</f>
        <v>0.40644859064535233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72159533.650000006</v>
      </c>
      <c r="D11" s="18">
        <v>19202788.559999999</v>
      </c>
      <c r="E11" s="19">
        <v>17858539.699999999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1041666668.4900001</v>
      </c>
      <c r="D12" s="18">
        <v>425528085.26999998</v>
      </c>
      <c r="E12" s="19">
        <v>405525409.63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1041666668.49</v>
      </c>
      <c r="D13" s="18">
        <f>SUM(D14:D19)</f>
        <v>425528085.26999998</v>
      </c>
      <c r="E13" s="19">
        <f>SUM(E14:E19)</f>
        <v>405525409.63</v>
      </c>
      <c r="F13" s="20">
        <f>IF(C13&lt;=0,0,E13/C13)</f>
        <v>0.38930439256336158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5.9080000000000005E-4</v>
      </c>
      <c r="C14" s="23">
        <v>172000000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1.6000000000000001E-3</v>
      </c>
      <c r="C15" s="23">
        <v>356500000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3.3E-3</v>
      </c>
      <c r="C17" s="23">
        <v>356500000</v>
      </c>
      <c r="D17" s="18">
        <v>268861416.77999997</v>
      </c>
      <c r="E17" s="19">
        <v>248858741.13999999</v>
      </c>
      <c r="F17" s="20">
        <f t="shared" si="0"/>
        <v>0.69806098496493685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5.7000000000000002E-3</v>
      </c>
      <c r="C18" s="23">
        <v>115000000</v>
      </c>
      <c r="D18" s="18">
        <v>115000000</v>
      </c>
      <c r="E18" s="19">
        <v>115000000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41666668.490000002</v>
      </c>
      <c r="D19" s="18">
        <v>41666668.490000002</v>
      </c>
      <c r="E19" s="19">
        <v>41666668.490000002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20002675.639999986</v>
      </c>
      <c r="C26" s="18">
        <v>73936.89</v>
      </c>
      <c r="D26" s="34">
        <f t="shared" si="1"/>
        <v>56.108487068723662</v>
      </c>
      <c r="E26" s="35">
        <f t="shared" si="2"/>
        <v>0.20739660589060308</v>
      </c>
      <c r="F26" s="31"/>
    </row>
    <row r="27" spans="1:13" x14ac:dyDescent="0.35">
      <c r="A27" s="26" t="s">
        <v>22</v>
      </c>
      <c r="B27" s="18">
        <v>0</v>
      </c>
      <c r="C27" s="18">
        <v>54625</v>
      </c>
      <c r="D27" s="34">
        <f t="shared" si="1"/>
        <v>0</v>
      </c>
      <c r="E27" s="35">
        <f t="shared" si="2"/>
        <v>0.47499999999999998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20002675.639999986</v>
      </c>
      <c r="C29" s="36">
        <f>SUM(C23:C28)</f>
        <v>128561.89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552780.36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552780.36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21191279.43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21191279.43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111756.2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21855815.989999998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32015</v>
      </c>
      <c r="E51" s="48">
        <v>425528085.26999998</v>
      </c>
      <c r="F51" s="43"/>
      <c r="G51" s="44"/>
    </row>
    <row r="52" spans="1:7" x14ac:dyDescent="0.35">
      <c r="A52" s="26" t="s">
        <v>44</v>
      </c>
      <c r="D52" s="10"/>
      <c r="E52" s="45">
        <f>D12-E12</f>
        <v>20002675.639999986</v>
      </c>
      <c r="F52" s="43"/>
      <c r="G52" s="44"/>
    </row>
    <row r="53" spans="1:7" x14ac:dyDescent="0.35">
      <c r="A53" s="26"/>
      <c r="D53" s="55">
        <v>31327</v>
      </c>
      <c r="E53" s="56">
        <f>E51-E52</f>
        <v>405525409.63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21855815.989999998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21855815.989999998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370609.06</v>
      </c>
      <c r="F64" s="43"/>
      <c r="G64" s="44"/>
    </row>
    <row r="65" spans="1:7" x14ac:dyDescent="0.35">
      <c r="A65" s="41" t="s">
        <v>51</v>
      </c>
      <c r="E65" s="57">
        <v>370609.06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73936.89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73936.89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54625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54625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128561.89</v>
      </c>
      <c r="F110" s="43"/>
      <c r="G110" s="44"/>
    </row>
    <row r="111" spans="1:7" x14ac:dyDescent="0.35">
      <c r="A111" s="58" t="s">
        <v>86</v>
      </c>
      <c r="E111" s="12">
        <f>E74+E82+E90+E98+E106</f>
        <v>128561.89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21356645.038474999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20002675.639999986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20002675.639999986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1353969.3984750137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1353969.3984750137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1.4601350000000001E-2</v>
      </c>
      <c r="F153" s="43"/>
      <c r="G153" s="44"/>
    </row>
    <row r="154" spans="1:256" x14ac:dyDescent="0.35">
      <c r="A154" s="26" t="s">
        <v>114</v>
      </c>
      <c r="E154" s="60">
        <v>33.333362999999999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155645.07</v>
      </c>
      <c r="E157" s="2">
        <v>9</v>
      </c>
      <c r="F157" s="65"/>
      <c r="G157" s="44"/>
    </row>
    <row r="158" spans="1:256" x14ac:dyDescent="0.35">
      <c r="A158" s="26" t="s">
        <v>116</v>
      </c>
      <c r="D158" s="61">
        <v>111756.2</v>
      </c>
      <c r="F158" s="43"/>
      <c r="G158" s="44"/>
    </row>
    <row r="159" spans="1:256" x14ac:dyDescent="0.35">
      <c r="A159" s="2" t="s">
        <v>117</v>
      </c>
      <c r="D159" s="22">
        <f>+D157-D158</f>
        <v>43888.87000000001</v>
      </c>
    </row>
    <row r="160" spans="1:256" x14ac:dyDescent="0.35">
      <c r="A160" s="26" t="s">
        <v>118</v>
      </c>
      <c r="D160" s="12">
        <v>444730873.82999998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2.1315136E-3</v>
      </c>
      <c r="F162" s="65"/>
      <c r="G162" s="44"/>
    </row>
    <row r="163" spans="1:7" x14ac:dyDescent="0.35">
      <c r="A163" s="26" t="s">
        <v>120</v>
      </c>
      <c r="D163" s="66">
        <v>-4.3105180000000001E-4</v>
      </c>
      <c r="F163" s="65"/>
      <c r="G163" s="44"/>
    </row>
    <row r="164" spans="1:7" x14ac:dyDescent="0.35">
      <c r="A164" s="26" t="s">
        <v>121</v>
      </c>
      <c r="D164" s="66">
        <v>1.2599949999999999E-4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1.1842362898360872E-3</v>
      </c>
      <c r="F165" s="43"/>
      <c r="G165" s="44"/>
    </row>
    <row r="166" spans="1:7" x14ac:dyDescent="0.35">
      <c r="A166" s="26" t="s">
        <v>123</v>
      </c>
      <c r="D166" s="64">
        <f>AVERAGE(D162:D165)</f>
        <v>7.526743974590218E-4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1903685.6900000002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1535645.42</v>
      </c>
      <c r="E171" s="68">
        <v>91</v>
      </c>
      <c r="F171" s="66">
        <v>3.6270751936395801E-3</v>
      </c>
      <c r="G171" s="44"/>
    </row>
    <row r="172" spans="1:7" x14ac:dyDescent="0.35">
      <c r="A172" s="41" t="s">
        <v>128</v>
      </c>
      <c r="D172" s="57">
        <v>484536.31</v>
      </c>
      <c r="E172" s="68">
        <v>29</v>
      </c>
      <c r="F172" s="66">
        <v>1.1444371256085E-3</v>
      </c>
      <c r="G172" s="44"/>
    </row>
    <row r="173" spans="1:7" x14ac:dyDescent="0.35">
      <c r="A173" s="41" t="s">
        <v>129</v>
      </c>
      <c r="D173" s="19">
        <v>78394.59</v>
      </c>
      <c r="E173" s="69">
        <v>5</v>
      </c>
      <c r="F173" s="66">
        <v>1.8516193191560167E-4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2098576.3199999998</v>
      </c>
      <c r="E175" s="68">
        <f>SUM(E171:E174)</f>
        <v>125</v>
      </c>
      <c r="F175" s="74">
        <f>SUM(F171:F174)</f>
        <v>4.9566742511636813E-3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9.0978040000000004E-4</v>
      </c>
      <c r="E178" s="66">
        <v>6.9297979999999998E-4</v>
      </c>
      <c r="F178" s="65"/>
      <c r="G178" s="44"/>
    </row>
    <row r="179" spans="1:7" x14ac:dyDescent="0.35">
      <c r="A179" s="26" t="s">
        <v>134</v>
      </c>
      <c r="D179" s="66">
        <v>1.0114729999999999E-3</v>
      </c>
      <c r="E179" s="66">
        <v>7.9710589999999997E-4</v>
      </c>
      <c r="F179" s="65"/>
      <c r="G179" s="44"/>
    </row>
    <row r="180" spans="1:7" x14ac:dyDescent="0.35">
      <c r="A180" s="26" t="s">
        <v>135</v>
      </c>
      <c r="D180" s="66">
        <v>9.5978589999999998E-4</v>
      </c>
      <c r="E180" s="66">
        <v>8.1211930000000003E-4</v>
      </c>
      <c r="F180" s="65"/>
      <c r="G180" s="44"/>
    </row>
    <row r="181" spans="1:7" x14ac:dyDescent="0.35">
      <c r="A181" s="26" t="s">
        <v>136</v>
      </c>
      <c r="D181" s="66">
        <v>1.3295990575241017E-3</v>
      </c>
      <c r="E181" s="66">
        <f>IF(D53&lt;=0,0,SUM('Jun23'!E172:E174)/D53)</f>
        <v>1.0853257573339291E-3</v>
      </c>
      <c r="F181" s="43"/>
      <c r="G181" s="44"/>
    </row>
    <row r="182" spans="1:7" x14ac:dyDescent="0.35">
      <c r="A182" s="26" t="s">
        <v>137</v>
      </c>
      <c r="D182" s="66">
        <f>AVERAGE(D178:D181)</f>
        <v>1.0526595893810254E-3</v>
      </c>
      <c r="E182" s="66">
        <f>AVERAGE(E178:E181)</f>
        <v>8.468826893334822E-4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562930.9</v>
      </c>
      <c r="F184" s="43"/>
      <c r="G184" s="44"/>
    </row>
    <row r="185" spans="1:7" x14ac:dyDescent="0.35">
      <c r="A185" s="2" t="s">
        <v>139</v>
      </c>
      <c r="D185" s="63">
        <v>1.3295990575241017E-3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1093506.8899999999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66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21-A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C4FA-269E-4A9B-9C83-52B6C1F36A8E}">
  <sheetPr codeName="Sheet12">
    <pageSetUpPr fitToPage="1"/>
  </sheetPr>
  <dimension ref="A1:IV228"/>
  <sheetViews>
    <sheetView showRuler="0" zoomScale="80" zoomScaleNormal="80" zoomScaleSheetLayoutView="90" workbookViewId="0">
      <selection activeCell="C15" sqref="C15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45077</v>
      </c>
      <c r="C3" s="7" t="s">
        <v>2</v>
      </c>
      <c r="D3" s="2">
        <v>30</v>
      </c>
      <c r="E3" s="2" t="s">
        <v>3</v>
      </c>
      <c r="F3" s="8">
        <v>45047</v>
      </c>
      <c r="G3" s="2"/>
    </row>
    <row r="4" spans="1:13" ht="15.75" customHeight="1" x14ac:dyDescent="0.45">
      <c r="A4" s="2" t="s">
        <v>4</v>
      </c>
      <c r="B4" s="6">
        <v>45092</v>
      </c>
      <c r="C4" s="7" t="s">
        <v>5</v>
      </c>
      <c r="D4" s="9">
        <v>31</v>
      </c>
      <c r="E4" s="2" t="s">
        <v>6</v>
      </c>
      <c r="F4" s="8">
        <v>45077</v>
      </c>
      <c r="G4" s="2"/>
    </row>
    <row r="5" spans="1:13" ht="17.25" customHeight="1" x14ac:dyDescent="0.45">
      <c r="C5" s="5"/>
      <c r="E5" s="2" t="s">
        <v>7</v>
      </c>
      <c r="F5" s="8">
        <v>45061</v>
      </c>
      <c r="G5" s="2"/>
    </row>
    <row r="6" spans="1:13" ht="15.75" customHeight="1" x14ac:dyDescent="0.45">
      <c r="C6" s="5"/>
      <c r="E6" s="2" t="s">
        <v>8</v>
      </c>
      <c r="F6" s="8">
        <v>45092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1113826202.1400001</v>
      </c>
      <c r="D10" s="18">
        <v>466813114.52999997</v>
      </c>
      <c r="E10" s="19">
        <v>444730873.82999998</v>
      </c>
      <c r="F10" s="20">
        <f>IF(C12&lt;=0,0,E10/C12)</f>
        <v>0.42694163812948127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72159533.650000006</v>
      </c>
      <c r="D11" s="18">
        <v>20644989.489999998</v>
      </c>
      <c r="E11" s="19">
        <v>19202788.559999999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1041666668.4900001</v>
      </c>
      <c r="D12" s="18">
        <v>446168125.03999996</v>
      </c>
      <c r="E12" s="19">
        <v>425528085.26999998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1041666668.49</v>
      </c>
      <c r="D13" s="18">
        <f>SUM(D14:D19)</f>
        <v>446168125.04000002</v>
      </c>
      <c r="E13" s="19">
        <f>SUM(E14:E19)</f>
        <v>425528085.27000004</v>
      </c>
      <c r="F13" s="20">
        <f>IF(C13&lt;=0,0,E13/C13)</f>
        <v>0.40850696114414947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5.9080000000000005E-4</v>
      </c>
      <c r="C14" s="23">
        <v>172000000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1.6000000000000001E-3</v>
      </c>
      <c r="C15" s="23">
        <v>356500000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3.3E-3</v>
      </c>
      <c r="C17" s="23">
        <v>356500000</v>
      </c>
      <c r="D17" s="18">
        <v>289501456.55000001</v>
      </c>
      <c r="E17" s="19">
        <v>268861416.78000003</v>
      </c>
      <c r="F17" s="20">
        <f t="shared" si="0"/>
        <v>0.75416947203366069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5.7000000000000002E-3</v>
      </c>
      <c r="C18" s="23">
        <v>115000000</v>
      </c>
      <c r="D18" s="18">
        <v>115000000</v>
      </c>
      <c r="E18" s="19">
        <v>115000000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41666668.490000002</v>
      </c>
      <c r="D19" s="18">
        <v>41666668.490000002</v>
      </c>
      <c r="E19" s="19">
        <v>41666668.490000002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20640039.769999981</v>
      </c>
      <c r="C26" s="18">
        <v>79612.899999999994</v>
      </c>
      <c r="D26" s="34">
        <f t="shared" si="1"/>
        <v>57.896324740532904</v>
      </c>
      <c r="E26" s="35">
        <f t="shared" si="2"/>
        <v>0.22331809256661989</v>
      </c>
      <c r="F26" s="31"/>
    </row>
    <row r="27" spans="1:13" x14ac:dyDescent="0.35">
      <c r="A27" s="26" t="s">
        <v>22</v>
      </c>
      <c r="B27" s="18">
        <v>0</v>
      </c>
      <c r="C27" s="18">
        <v>54625</v>
      </c>
      <c r="D27" s="34">
        <f t="shared" si="1"/>
        <v>0</v>
      </c>
      <c r="E27" s="35">
        <f t="shared" si="2"/>
        <v>0.47499999999999998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20640039.769999981</v>
      </c>
      <c r="C29" s="36">
        <f>SUM(C23:C28)</f>
        <v>134237.9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591480.65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591480.65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21891765.98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21891765.98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185573.2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22668819.829999998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32618</v>
      </c>
      <c r="E51" s="48">
        <v>446168125.03999996</v>
      </c>
      <c r="F51" s="43"/>
      <c r="G51" s="44"/>
    </row>
    <row r="52" spans="1:7" x14ac:dyDescent="0.35">
      <c r="A52" s="26" t="s">
        <v>44</v>
      </c>
      <c r="D52" s="10"/>
      <c r="E52" s="45">
        <f>D12-E12</f>
        <v>20640039.769999981</v>
      </c>
      <c r="F52" s="43"/>
      <c r="G52" s="44"/>
    </row>
    <row r="53" spans="1:7" x14ac:dyDescent="0.35">
      <c r="A53" s="26"/>
      <c r="D53" s="55">
        <v>32015</v>
      </c>
      <c r="E53" s="56">
        <f>E51-E52</f>
        <v>425528085.26999998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22668819.829999998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22668819.829999998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389010.93</v>
      </c>
      <c r="F64" s="43"/>
      <c r="G64" s="44"/>
    </row>
    <row r="65" spans="1:7" x14ac:dyDescent="0.35">
      <c r="A65" s="41" t="s">
        <v>51</v>
      </c>
      <c r="E65" s="57">
        <v>389010.93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79612.899999999994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79612.899999999994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54625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54625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134237.9</v>
      </c>
      <c r="F110" s="43"/>
      <c r="G110" s="44"/>
    </row>
    <row r="111" spans="1:7" x14ac:dyDescent="0.35">
      <c r="A111" s="58" t="s">
        <v>86</v>
      </c>
      <c r="E111" s="12">
        <f>E74+E82+E90+E98+E106</f>
        <v>134237.9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22145571.001224998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20640039.769999981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20640039.769999981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1505531.2312250175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1505531.2312250175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1.46609198E-2</v>
      </c>
      <c r="F153" s="43"/>
      <c r="G153" s="44"/>
    </row>
    <row r="154" spans="1:256" x14ac:dyDescent="0.35">
      <c r="A154" s="26" t="s">
        <v>114</v>
      </c>
      <c r="E154" s="60">
        <v>34.226596000000001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190474.72</v>
      </c>
      <c r="E157" s="2">
        <v>11</v>
      </c>
      <c r="F157" s="65"/>
      <c r="G157" s="44"/>
    </row>
    <row r="158" spans="1:256" x14ac:dyDescent="0.35">
      <c r="A158" s="26" t="s">
        <v>116</v>
      </c>
      <c r="D158" s="61">
        <v>185573.2</v>
      </c>
      <c r="F158" s="43"/>
      <c r="G158" s="44"/>
    </row>
    <row r="159" spans="1:256" x14ac:dyDescent="0.35">
      <c r="A159" s="2" t="s">
        <v>117</v>
      </c>
      <c r="D159" s="22">
        <f>+D157-D158</f>
        <v>4901.5199999999895</v>
      </c>
    </row>
    <row r="160" spans="1:256" x14ac:dyDescent="0.35">
      <c r="A160" s="26" t="s">
        <v>118</v>
      </c>
      <c r="D160" s="12">
        <v>466813114.52999997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5.3129147999999996E-3</v>
      </c>
      <c r="F162" s="65"/>
      <c r="G162" s="44"/>
    </row>
    <row r="163" spans="1:7" x14ac:dyDescent="0.35">
      <c r="A163" s="26" t="s">
        <v>120</v>
      </c>
      <c r="D163" s="66">
        <v>2.1315136E-3</v>
      </c>
      <c r="F163" s="65"/>
      <c r="G163" s="44"/>
    </row>
    <row r="164" spans="1:7" x14ac:dyDescent="0.35">
      <c r="A164" s="26" t="s">
        <v>121</v>
      </c>
      <c r="D164" s="66">
        <v>-4.3105180000000001E-4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1.2599954493399282E-4</v>
      </c>
      <c r="F165" s="43"/>
      <c r="G165" s="44"/>
    </row>
    <row r="166" spans="1:7" x14ac:dyDescent="0.35">
      <c r="A166" s="26" t="s">
        <v>123</v>
      </c>
      <c r="D166" s="64">
        <f>AVERAGE(D162:D165)</f>
        <v>1.784844036233498E-3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1859796.82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1828445.2</v>
      </c>
      <c r="E171" s="68">
        <v>103</v>
      </c>
      <c r="F171" s="66">
        <v>4.1113520728919082E-3</v>
      </c>
      <c r="G171" s="44"/>
    </row>
    <row r="172" spans="1:7" x14ac:dyDescent="0.35">
      <c r="A172" s="41" t="s">
        <v>128</v>
      </c>
      <c r="D172" s="57">
        <v>334119.12</v>
      </c>
      <c r="E172" s="68">
        <v>19</v>
      </c>
      <c r="F172" s="66">
        <v>7.5128384301854933E-4</v>
      </c>
      <c r="G172" s="44"/>
    </row>
    <row r="173" spans="1:7" x14ac:dyDescent="0.35">
      <c r="A173" s="41" t="s">
        <v>129</v>
      </c>
      <c r="D173" s="19">
        <v>92727.3</v>
      </c>
      <c r="E173" s="69">
        <v>7</v>
      </c>
      <c r="F173" s="66">
        <v>2.0850205249173988E-4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2255291.6199999996</v>
      </c>
      <c r="E175" s="68">
        <f>SUM(E171:E174)</f>
        <v>129</v>
      </c>
      <c r="F175" s="74">
        <f>SUM(F171:F174)</f>
        <v>5.0711379684021977E-3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1.0890457000000001E-3</v>
      </c>
      <c r="E178" s="66">
        <v>8.8718019999999996E-4</v>
      </c>
      <c r="F178" s="65"/>
      <c r="G178" s="44"/>
    </row>
    <row r="179" spans="1:7" x14ac:dyDescent="0.35">
      <c r="A179" s="26" t="s">
        <v>134</v>
      </c>
      <c r="D179" s="66">
        <v>9.0978040000000004E-4</v>
      </c>
      <c r="E179" s="66">
        <v>6.9297979999999998E-4</v>
      </c>
      <c r="F179" s="65"/>
      <c r="G179" s="44"/>
    </row>
    <row r="180" spans="1:7" x14ac:dyDescent="0.35">
      <c r="A180" s="26" t="s">
        <v>135</v>
      </c>
      <c r="D180" s="66">
        <v>1.0114729999999999E-3</v>
      </c>
      <c r="E180" s="66">
        <v>7.9710589999999997E-4</v>
      </c>
      <c r="F180" s="65"/>
      <c r="G180" s="44"/>
    </row>
    <row r="181" spans="1:7" x14ac:dyDescent="0.35">
      <c r="A181" s="26" t="s">
        <v>136</v>
      </c>
      <c r="D181" s="66">
        <v>9.5978589551028919E-4</v>
      </c>
      <c r="E181" s="66">
        <f>IF(D53&lt;=0,0,SUM('May23'!E172:E174)/D53)</f>
        <v>8.1211931906918636E-4</v>
      </c>
      <c r="F181" s="43"/>
      <c r="G181" s="44"/>
    </row>
    <row r="182" spans="1:7" x14ac:dyDescent="0.35">
      <c r="A182" s="26" t="s">
        <v>137</v>
      </c>
      <c r="D182" s="66">
        <f>AVERAGE(D178:D181)</f>
        <v>9.9252124887757231E-4</v>
      </c>
      <c r="E182" s="66">
        <f>AVERAGE(E178:E181)</f>
        <v>7.9734630476729657E-4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516010.97</v>
      </c>
      <c r="F184" s="43"/>
      <c r="G184" s="44"/>
    </row>
    <row r="185" spans="1:7" x14ac:dyDescent="0.35">
      <c r="A185" s="2" t="s">
        <v>139</v>
      </c>
      <c r="D185" s="63">
        <v>1.1602769233359927E-3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1344227.93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70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21-A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DEFCD-9686-4644-9AEC-CB2EF677057E}">
  <sheetPr codeName="Sheet8">
    <pageSetUpPr fitToPage="1"/>
  </sheetPr>
  <dimension ref="A1:IV228"/>
  <sheetViews>
    <sheetView showRuler="0" zoomScale="80" zoomScaleNormal="80" zoomScaleSheetLayoutView="90" workbookViewId="0">
      <selection activeCell="B18" sqref="B18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45046</v>
      </c>
      <c r="C3" s="7" t="s">
        <v>2</v>
      </c>
      <c r="D3" s="2">
        <v>30</v>
      </c>
      <c r="E3" s="2" t="s">
        <v>3</v>
      </c>
      <c r="F3" s="8">
        <v>45017</v>
      </c>
      <c r="G3" s="2"/>
    </row>
    <row r="4" spans="1:13" ht="15.75" customHeight="1" x14ac:dyDescent="0.45">
      <c r="A4" s="2" t="s">
        <v>4</v>
      </c>
      <c r="B4" s="6">
        <v>45061</v>
      </c>
      <c r="C4" s="7" t="s">
        <v>5</v>
      </c>
      <c r="D4" s="9">
        <v>28</v>
      </c>
      <c r="E4" s="2" t="s">
        <v>6</v>
      </c>
      <c r="F4" s="8">
        <v>45046</v>
      </c>
      <c r="G4" s="2"/>
    </row>
    <row r="5" spans="1:13" ht="17.25" customHeight="1" x14ac:dyDescent="0.45">
      <c r="C5" s="5"/>
      <c r="E5" s="2" t="s">
        <v>7</v>
      </c>
      <c r="F5" s="8">
        <v>45033</v>
      </c>
      <c r="G5" s="2"/>
    </row>
    <row r="6" spans="1:13" ht="15.75" customHeight="1" x14ac:dyDescent="0.45">
      <c r="C6" s="5"/>
      <c r="E6" s="2" t="s">
        <v>8</v>
      </c>
      <c r="F6" s="8">
        <v>45061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1113826202.1400001</v>
      </c>
      <c r="D10" s="18">
        <v>486874724.38999999</v>
      </c>
      <c r="E10" s="19">
        <v>466813114.52999997</v>
      </c>
      <c r="F10" s="20">
        <f>IF(C12&lt;=0,0,E10/C12)</f>
        <v>0.4481405891643746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72159533.650000006</v>
      </c>
      <c r="D11" s="18">
        <v>21987019.649999999</v>
      </c>
      <c r="E11" s="19">
        <v>20644989.489999998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1041666668.4900001</v>
      </c>
      <c r="D12" s="18">
        <v>464887704.74000001</v>
      </c>
      <c r="E12" s="19">
        <v>446168125.03999996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1041666668.49</v>
      </c>
      <c r="D13" s="18">
        <f>SUM(D14:D19)</f>
        <v>464887704.74000001</v>
      </c>
      <c r="E13" s="19">
        <f>SUM(E14:E19)</f>
        <v>446168125.03999996</v>
      </c>
      <c r="F13" s="20">
        <f>IF(C13&lt;=0,0,E13/C13)</f>
        <v>0.42832139928866619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5.9080000000000005E-4</v>
      </c>
      <c r="C14" s="23">
        <v>172000000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1.6000000000000001E-3</v>
      </c>
      <c r="C15" s="23">
        <v>356500000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3.3E-3</v>
      </c>
      <c r="C17" s="23">
        <v>356500000</v>
      </c>
      <c r="D17" s="18">
        <v>308221036.25</v>
      </c>
      <c r="E17" s="19">
        <v>289501456.54999995</v>
      </c>
      <c r="F17" s="20">
        <f t="shared" si="0"/>
        <v>0.81206579677419344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5.7000000000000002E-3</v>
      </c>
      <c r="C18" s="23">
        <v>115000000</v>
      </c>
      <c r="D18" s="18">
        <v>115000000</v>
      </c>
      <c r="E18" s="19">
        <v>115000000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41666668.490000002</v>
      </c>
      <c r="D19" s="18">
        <v>41666668.490000002</v>
      </c>
      <c r="E19" s="19">
        <v>41666668.490000002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18719579.700000048</v>
      </c>
      <c r="C26" s="18">
        <v>84760.78</v>
      </c>
      <c r="D26" s="34">
        <f t="shared" si="1"/>
        <v>52.509339971949643</v>
      </c>
      <c r="E26" s="35">
        <f t="shared" si="2"/>
        <v>0.23775814866760167</v>
      </c>
      <c r="F26" s="31"/>
    </row>
    <row r="27" spans="1:13" x14ac:dyDescent="0.35">
      <c r="A27" s="26" t="s">
        <v>22</v>
      </c>
      <c r="B27" s="18">
        <v>0</v>
      </c>
      <c r="C27" s="18">
        <v>54625</v>
      </c>
      <c r="D27" s="34">
        <f t="shared" si="1"/>
        <v>0</v>
      </c>
      <c r="E27" s="35">
        <f t="shared" si="2"/>
        <v>0.47499999999999998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18719579.700000048</v>
      </c>
      <c r="C29" s="36">
        <f>SUM(C23:C28)</f>
        <v>139385.78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561564.06000000006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561564.06000000006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19927355.699999999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19927355.699999999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151743.18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20640662.939999998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33190</v>
      </c>
      <c r="E51" s="48">
        <v>464887704.74000001</v>
      </c>
      <c r="F51" s="43"/>
      <c r="G51" s="44"/>
    </row>
    <row r="52" spans="1:7" x14ac:dyDescent="0.35">
      <c r="A52" s="26" t="s">
        <v>44</v>
      </c>
      <c r="D52" s="10"/>
      <c r="E52" s="45">
        <f>D12-E12</f>
        <v>18719579.700000048</v>
      </c>
      <c r="F52" s="43"/>
      <c r="G52" s="44"/>
    </row>
    <row r="53" spans="1:7" x14ac:dyDescent="0.35">
      <c r="A53" s="26"/>
      <c r="D53" s="55">
        <v>32618</v>
      </c>
      <c r="E53" s="56">
        <f>E51-E52</f>
        <v>446168125.03999996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20640662.939999998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20640662.939999998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405728.94</v>
      </c>
      <c r="F64" s="43"/>
      <c r="G64" s="44"/>
    </row>
    <row r="65" spans="1:7" x14ac:dyDescent="0.35">
      <c r="A65" s="41" t="s">
        <v>51</v>
      </c>
      <c r="E65" s="57">
        <v>405728.94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84760.78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84760.78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54625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54625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139385.78</v>
      </c>
      <c r="F110" s="43"/>
      <c r="G110" s="44"/>
    </row>
    <row r="111" spans="1:7" x14ac:dyDescent="0.35">
      <c r="A111" s="58" t="s">
        <v>86</v>
      </c>
      <c r="E111" s="12">
        <f>E74+E82+E90+E98+E106</f>
        <v>139385.78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20095548.223008331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18719579.700000048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18719579.700000048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1375968.5230082832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1375968.5230082832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2604166.6712250002</v>
      </c>
      <c r="F143" s="43"/>
      <c r="G143" s="44"/>
    </row>
    <row r="144" spans="1:7" x14ac:dyDescent="0.35">
      <c r="A144" s="26" t="s">
        <v>107</v>
      </c>
      <c r="E144" s="12">
        <v>2604166.6712250002</v>
      </c>
      <c r="G144" s="44"/>
    </row>
    <row r="145" spans="1:256" x14ac:dyDescent="0.35">
      <c r="A145" s="26" t="s">
        <v>108</v>
      </c>
      <c r="E145" s="57">
        <v>2604166.6712250002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2604166.6712250002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2604166.6712250002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1.4706266900000001E-2</v>
      </c>
      <c r="F153" s="43"/>
      <c r="G153" s="44"/>
    </row>
    <row r="154" spans="1:256" x14ac:dyDescent="0.35">
      <c r="A154" s="26" t="s">
        <v>114</v>
      </c>
      <c r="E154" s="60">
        <v>35.154868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134254.16</v>
      </c>
      <c r="E157" s="2">
        <v>8</v>
      </c>
      <c r="F157" s="65"/>
      <c r="G157" s="44"/>
    </row>
    <row r="158" spans="1:256" x14ac:dyDescent="0.35">
      <c r="A158" s="26" t="s">
        <v>116</v>
      </c>
      <c r="D158" s="61">
        <v>151743.18</v>
      </c>
      <c r="F158" s="43"/>
      <c r="G158" s="44"/>
    </row>
    <row r="159" spans="1:256" x14ac:dyDescent="0.35">
      <c r="A159" s="2" t="s">
        <v>117</v>
      </c>
      <c r="D159" s="22">
        <f>+D157-D158</f>
        <v>-17489.01999999999</v>
      </c>
    </row>
    <row r="160" spans="1:256" x14ac:dyDescent="0.35">
      <c r="A160" s="26" t="s">
        <v>118</v>
      </c>
      <c r="D160" s="12">
        <v>486874724.38999999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2.0001660000000001E-4</v>
      </c>
      <c r="F162" s="65"/>
      <c r="G162" s="44"/>
    </row>
    <row r="163" spans="1:7" x14ac:dyDescent="0.35">
      <c r="A163" s="26" t="s">
        <v>120</v>
      </c>
      <c r="D163" s="66">
        <v>5.3129147999999996E-3</v>
      </c>
      <c r="F163" s="65"/>
      <c r="G163" s="44"/>
    </row>
    <row r="164" spans="1:7" x14ac:dyDescent="0.35">
      <c r="A164" s="26" t="s">
        <v>121</v>
      </c>
      <c r="D164" s="66">
        <v>2.1315136E-3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-4.3105182809179815E-4</v>
      </c>
      <c r="F165" s="43"/>
      <c r="G165" s="44"/>
    </row>
    <row r="166" spans="1:7" x14ac:dyDescent="0.35">
      <c r="A166" s="26" t="s">
        <v>123</v>
      </c>
      <c r="D166" s="64">
        <f>AVERAGE(D162:D165)</f>
        <v>1.8033482929770504E-3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1854895.3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1853833.16</v>
      </c>
      <c r="E171" s="68">
        <v>101</v>
      </c>
      <c r="F171" s="66">
        <v>3.9712533823444297E-3</v>
      </c>
      <c r="G171" s="44"/>
    </row>
    <row r="172" spans="1:7" x14ac:dyDescent="0.35">
      <c r="A172" s="41" t="s">
        <v>128</v>
      </c>
      <c r="D172" s="57">
        <v>382206.22</v>
      </c>
      <c r="E172" s="68">
        <v>21</v>
      </c>
      <c r="F172" s="66">
        <v>8.1875638902050875E-4</v>
      </c>
      <c r="G172" s="44"/>
    </row>
    <row r="173" spans="1:7" x14ac:dyDescent="0.35">
      <c r="A173" s="41" t="s">
        <v>129</v>
      </c>
      <c r="D173" s="19">
        <v>89962.66</v>
      </c>
      <c r="E173" s="69">
        <v>5</v>
      </c>
      <c r="F173" s="66">
        <v>1.9271665083911972E-4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2326002.04</v>
      </c>
      <c r="E175" s="68">
        <f>SUM(E171:E174)</f>
        <v>127</v>
      </c>
      <c r="F175" s="74">
        <f>SUM(F171:F174)</f>
        <v>4.982726422204058E-3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1.5564635000000001E-3</v>
      </c>
      <c r="E178" s="66">
        <v>1.2816031999999999E-3</v>
      </c>
      <c r="F178" s="65"/>
      <c r="G178" s="44"/>
    </row>
    <row r="179" spans="1:7" x14ac:dyDescent="0.35">
      <c r="A179" s="26" t="s">
        <v>134</v>
      </c>
      <c r="D179" s="66">
        <v>1.0890457000000001E-3</v>
      </c>
      <c r="E179" s="66">
        <v>8.8718019999999996E-4</v>
      </c>
      <c r="F179" s="65"/>
      <c r="G179" s="44"/>
    </row>
    <row r="180" spans="1:7" x14ac:dyDescent="0.35">
      <c r="A180" s="26" t="s">
        <v>135</v>
      </c>
      <c r="D180" s="66">
        <v>9.0978040000000004E-4</v>
      </c>
      <c r="E180" s="66">
        <v>6.9297979999999998E-4</v>
      </c>
      <c r="F180" s="65"/>
      <c r="G180" s="44"/>
    </row>
    <row r="181" spans="1:7" x14ac:dyDescent="0.35">
      <c r="A181" s="26" t="s">
        <v>136</v>
      </c>
      <c r="D181" s="66">
        <v>1.0114730398596285E-3</v>
      </c>
      <c r="E181" s="66">
        <f>IF(D53&lt;=0,0,SUM('Apr23'!E172:E174)/D53)</f>
        <v>7.9710589245202037E-4</v>
      </c>
      <c r="F181" s="43"/>
      <c r="G181" s="44"/>
    </row>
    <row r="182" spans="1:7" x14ac:dyDescent="0.35">
      <c r="A182" s="26" t="s">
        <v>137</v>
      </c>
      <c r="D182" s="66">
        <f>AVERAGE(D178:D181)</f>
        <v>1.1416906599649071E-3</v>
      </c>
      <c r="E182" s="66">
        <f>AVERAGE(E178:E181)</f>
        <v>9.1471727311300509E-4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487893.23</v>
      </c>
      <c r="F184" s="43"/>
      <c r="G184" s="44"/>
    </row>
    <row r="185" spans="1:7" x14ac:dyDescent="0.35">
      <c r="A185" s="2" t="s">
        <v>139</v>
      </c>
      <c r="D185" s="63">
        <v>1.045157504821226E-3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1207031.52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63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21-A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Dec23</vt:lpstr>
      <vt:lpstr>Nov23</vt:lpstr>
      <vt:lpstr>Oct23</vt:lpstr>
      <vt:lpstr>Sep23</vt:lpstr>
      <vt:lpstr>Aug23</vt:lpstr>
      <vt:lpstr>Jul23</vt:lpstr>
      <vt:lpstr>Jun23</vt:lpstr>
      <vt:lpstr>May23</vt:lpstr>
      <vt:lpstr>Apr23</vt:lpstr>
      <vt:lpstr>Mar23</vt:lpstr>
      <vt:lpstr>Feb23</vt:lpstr>
      <vt:lpstr>Jan23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Hales, Malori</dc:creator>
  <cp:lastModifiedBy>Wang, Yu</cp:lastModifiedBy>
  <dcterms:created xsi:type="dcterms:W3CDTF">2023-03-17T19:48:32Z</dcterms:created>
  <dcterms:modified xsi:type="dcterms:W3CDTF">2024-04-17T19:02:03Z</dcterms:modified>
</cp:coreProperties>
</file>