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0B\ABS6\Salesforce\"/>
    </mc:Choice>
  </mc:AlternateContent>
  <xr:revisionPtr revIDLastSave="0" documentId="8_{7956C376-5BD7-412F-BAB7-A18A1D1C50B2}" xr6:coauthVersionLast="47" xr6:coauthVersionMax="47" xr10:uidLastSave="{00000000-0000-0000-0000-000000000000}"/>
  <bookViews>
    <workbookView xWindow="-28920" yWindow="-120" windowWidth="29040" windowHeight="15840" xr2:uid="{5EC07D0E-B4B6-4E09-BEAE-CBE32533CB71}"/>
  </bookViews>
  <sheets>
    <sheet name="Mar24" sheetId="3" r:id="rId1"/>
    <sheet name="Feb24" sheetId="2" r:id="rId2"/>
    <sheet name="Jan24" sheetId="1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3" l="1"/>
  <c r="E182" i="3"/>
  <c r="F175" i="3"/>
  <c r="E175" i="3"/>
  <c r="D165" i="3"/>
  <c r="D159" i="3"/>
  <c r="E149" i="3"/>
  <c r="E131" i="3"/>
  <c r="E112" i="3"/>
  <c r="E111" i="3"/>
  <c r="E113" i="3"/>
  <c r="E110" i="3"/>
  <c r="E181" i="3"/>
  <c r="E42" i="3"/>
  <c r="E47" i="3" s="1"/>
  <c r="E57" i="3" s="1"/>
  <c r="E59" i="3" s="1"/>
  <c r="E37" i="3"/>
  <c r="E26" i="3"/>
  <c r="D26" i="3"/>
  <c r="C29" i="3"/>
  <c r="B29" i="3"/>
  <c r="E28" i="3"/>
  <c r="E27" i="3"/>
  <c r="F17" i="3"/>
  <c r="F16" i="3"/>
  <c r="E25" i="3"/>
  <c r="D13" i="3"/>
  <c r="E24" i="3"/>
  <c r="F14" i="3"/>
  <c r="E13" i="3"/>
  <c r="E52" i="3"/>
  <c r="C12" i="3"/>
  <c r="F10" i="3" s="1"/>
  <c r="D166" i="3" l="1"/>
  <c r="E53" i="3"/>
  <c r="D182" i="3"/>
  <c r="D175" i="3"/>
  <c r="F18" i="3"/>
  <c r="D23" i="3"/>
  <c r="D25" i="3"/>
  <c r="D27" i="3"/>
  <c r="E23" i="3"/>
  <c r="F15" i="3"/>
  <c r="C13" i="3"/>
  <c r="F13" i="3" s="1"/>
  <c r="D24" i="3"/>
  <c r="D28" i="3"/>
  <c r="F19" i="3"/>
  <c r="E182" i="2" l="1"/>
  <c r="F175" i="2"/>
  <c r="E175" i="2"/>
  <c r="D165" i="2"/>
  <c r="D159" i="2"/>
  <c r="E149" i="2"/>
  <c r="E131" i="2"/>
  <c r="E112" i="2"/>
  <c r="E111" i="2"/>
  <c r="E113" i="2"/>
  <c r="E110" i="2"/>
  <c r="E181" i="2"/>
  <c r="E47" i="2"/>
  <c r="E57" i="2" s="1"/>
  <c r="E59" i="2" s="1"/>
  <c r="E42" i="2"/>
  <c r="E37" i="2"/>
  <c r="C29" i="2"/>
  <c r="B29" i="2"/>
  <c r="E28" i="2"/>
  <c r="E27" i="2"/>
  <c r="E26" i="2"/>
  <c r="F16" i="2"/>
  <c r="E25" i="2"/>
  <c r="E24" i="2"/>
  <c r="D13" i="2"/>
  <c r="F14" i="2"/>
  <c r="E13" i="2"/>
  <c r="E52" i="2"/>
  <c r="C12" i="2"/>
  <c r="E182" i="1"/>
  <c r="F175" i="1"/>
  <c r="E175" i="1"/>
  <c r="D165" i="1"/>
  <c r="D159" i="1"/>
  <c r="E149" i="1"/>
  <c r="E131" i="1"/>
  <c r="E112" i="1"/>
  <c r="E111" i="1"/>
  <c r="E113" i="1"/>
  <c r="E110" i="1"/>
  <c r="E181" i="1"/>
  <c r="E42" i="1"/>
  <c r="E47" i="1" s="1"/>
  <c r="E57" i="1" s="1"/>
  <c r="E59" i="1" s="1"/>
  <c r="E37" i="1"/>
  <c r="D26" i="1"/>
  <c r="E26" i="1"/>
  <c r="C29" i="1"/>
  <c r="B29" i="1"/>
  <c r="E28" i="1"/>
  <c r="E27" i="1"/>
  <c r="F17" i="1"/>
  <c r="F16" i="1"/>
  <c r="E25" i="1"/>
  <c r="D13" i="1"/>
  <c r="E24" i="1"/>
  <c r="F14" i="1"/>
  <c r="E13" i="1"/>
  <c r="C12" i="1"/>
  <c r="D166" i="2" l="1"/>
  <c r="D187" i="2"/>
  <c r="F10" i="1"/>
  <c r="F10" i="2"/>
  <c r="D182" i="2"/>
  <c r="E53" i="2"/>
  <c r="D175" i="2"/>
  <c r="F18" i="2"/>
  <c r="D23" i="2"/>
  <c r="D25" i="2"/>
  <c r="D27" i="2"/>
  <c r="F15" i="2"/>
  <c r="E23" i="2"/>
  <c r="D187" i="1"/>
  <c r="F17" i="2"/>
  <c r="E52" i="1"/>
  <c r="E53" i="1" s="1"/>
  <c r="C13" i="2"/>
  <c r="F13" i="2" s="1"/>
  <c r="D24" i="2"/>
  <c r="D26" i="2"/>
  <c r="D28" i="2"/>
  <c r="F19" i="2"/>
  <c r="D166" i="1"/>
  <c r="D182" i="1"/>
  <c r="D175" i="1"/>
  <c r="F18" i="1"/>
  <c r="D23" i="1"/>
  <c r="D25" i="1"/>
  <c r="D27" i="1"/>
  <c r="F15" i="1"/>
  <c r="E23" i="1"/>
  <c r="C13" i="1"/>
  <c r="F13" i="1" s="1"/>
  <c r="D24" i="1"/>
  <c r="D28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3E3AEF6B-0249-4B27-91A8-9BCB9AFD500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7F0F890-62FB-48C9-A371-3FEA055D10E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669C353-2952-4004-BB71-9B8433F279E1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<sst xmlns="http://schemas.openxmlformats.org/spreadsheetml/2006/main" count="510" uniqueCount="156">
  <si>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2020-B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</si>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</sst>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E26D3E66-3B72-42F7-A0BF-7285512FE38D}"/>
    <cellStyle name="Comma 2" xfId="5" xr:uid="{20464649-9B29-4C99-81BE-D0A66E98C3CC}"/>
    <cellStyle name="Comma 3 2" xfId="4" xr:uid="{6D86A8A3-10A7-47D8-BFA9-4DAAC0E683C2}"/>
    <cellStyle name="Normal" xfId="0" builtinId="0"/>
    <cellStyle name="Normal 3" xfId="3" xr:uid="{1581F1FA-C668-4359-BC0F-2F435E94412E}"/>
    <cellStyle name="Percent" xfId="2" builtinId="5"/>
    <cellStyle name="Percent 3 2" xfId="6" xr:uid="{D7185347-B6E7-40E6-AA50-D451B955D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FE35-F6B3-448F-BE6C-BFE62F5F2B30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E14" sqref="E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77080589.650000006</v>
      </c>
      <c r="E10" s="19">
        <v>69238989.530000001</v>
      </c>
      <c r="F10" s="20">
        <f>IF(C12&lt;=0,0,E10/C12)</f>
        <v>5.0863872524317184E-2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837840.94</v>
      </c>
      <c r="E11" s="19">
        <v>719528.36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76242748.710000008</v>
      </c>
      <c r="E12" s="19">
        <v>68519461.170000002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76242748.709999993</v>
      </c>
      <c r="E13" s="19">
        <f>SUM(E14:E19)</f>
        <v>68519461.169999987</v>
      </c>
      <c r="F13" s="20">
        <f>IF(C13&lt;=0,0,E13/C13)</f>
        <v>5.0335297525908027E-2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14982072.050000001</v>
      </c>
      <c r="E18" s="19">
        <v>7258784.5099999942</v>
      </c>
      <c r="F18" s="20">
        <f t="shared" si="0"/>
        <v>6.8479099150943343E-2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7723287.5400000066</v>
      </c>
      <c r="C27" s="18">
        <v>8864.39</v>
      </c>
      <c r="D27" s="34">
        <f t="shared" si="1"/>
        <v>72.861203207547234</v>
      </c>
      <c r="E27" s="35">
        <f t="shared" si="2"/>
        <v>8.3626320754716973E-2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7723287.5400000066</v>
      </c>
      <c r="C29" s="36">
        <f>SUM(C23:C28)</f>
        <v>8864.39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202178.98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202178.98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7783436.1299999999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7783436.1299999999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74983.289999999994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8060598.4000000004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13605</v>
      </c>
      <c r="E51" s="48">
        <v>76242748.710000008</v>
      </c>
      <c r="F51" s="43"/>
      <c r="G51" s="44"/>
    </row>
    <row r="52" spans="1:7" x14ac:dyDescent="0.35">
      <c r="A52" s="26" t="s">
        <v>44</v>
      </c>
      <c r="D52" s="10"/>
      <c r="E52" s="45">
        <f>D12-E12</f>
        <v>7723287.5400000066</v>
      </c>
      <c r="F52" s="43"/>
      <c r="G52" s="44"/>
    </row>
    <row r="53" spans="1:7" x14ac:dyDescent="0.35">
      <c r="A53" s="26"/>
      <c r="D53" s="55">
        <v>12679</v>
      </c>
      <c r="E53" s="56">
        <f>E51-E52</f>
        <v>68519461.170000002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8060598.4000000004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8060598.4000000004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64233.82</v>
      </c>
      <c r="F64" s="43"/>
      <c r="G64" s="44"/>
    </row>
    <row r="65" spans="1:7" x14ac:dyDescent="0.35">
      <c r="A65" s="41" t="s">
        <v>51</v>
      </c>
      <c r="E65" s="57">
        <v>64233.82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8864.39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8864.39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8864.39</v>
      </c>
      <c r="F110" s="43"/>
      <c r="G110" s="44"/>
    </row>
    <row r="111" spans="1:7" x14ac:dyDescent="0.35">
      <c r="A111" s="58" t="s">
        <v>86</v>
      </c>
      <c r="E111" s="12">
        <f>E74+E82+E90+E98+E106</f>
        <v>8864.39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7987500.1852916675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7723287.5400000066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7723287.5400000066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264212.64529166091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264212.64529166091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3.3071052599999998E-2</v>
      </c>
      <c r="F153" s="43"/>
      <c r="G153" s="44"/>
    </row>
    <row r="154" spans="1:256" x14ac:dyDescent="0.35">
      <c r="A154" s="26" t="s">
        <v>114</v>
      </c>
      <c r="E154" s="60">
        <v>17.001460000000002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58163.99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74983.289999999994</v>
      </c>
      <c r="F158" s="43"/>
      <c r="G158" s="44"/>
    </row>
    <row r="159" spans="1:256" x14ac:dyDescent="0.35">
      <c r="A159" s="2" t="s">
        <v>117</v>
      </c>
      <c r="D159" s="22">
        <f>+D157-D158</f>
        <v>-16819.299999999996</v>
      </c>
    </row>
    <row r="160" spans="1:256" x14ac:dyDescent="0.35">
      <c r="A160" s="26" t="s">
        <v>118</v>
      </c>
      <c r="D160" s="12">
        <v>77080589.650000006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-4.7642559999999998E-4</v>
      </c>
      <c r="F162" s="65"/>
      <c r="G162" s="44"/>
    </row>
    <row r="163" spans="1:7" x14ac:dyDescent="0.35">
      <c r="A163" s="26" t="s">
        <v>120</v>
      </c>
      <c r="D163" s="66">
        <v>4.2915039999999998E-3</v>
      </c>
      <c r="F163" s="65"/>
      <c r="G163" s="44"/>
    </row>
    <row r="164" spans="1:7" x14ac:dyDescent="0.35">
      <c r="A164" s="26" t="s">
        <v>121</v>
      </c>
      <c r="D164" s="66">
        <v>7.3798060000000005E-4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-2.6184490922611919E-3</v>
      </c>
      <c r="F165" s="43"/>
      <c r="G165" s="44"/>
    </row>
    <row r="166" spans="1:7" x14ac:dyDescent="0.35">
      <c r="A166" s="26" t="s">
        <v>123</v>
      </c>
      <c r="D166" s="64">
        <f>AVERAGE(D162:D165)</f>
        <v>4.8365247693470202E-4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2472010.1900000004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994252.87</v>
      </c>
      <c r="E171" s="68">
        <v>135</v>
      </c>
      <c r="F171" s="66">
        <v>1.4359725304327386E-2</v>
      </c>
      <c r="G171" s="44"/>
    </row>
    <row r="172" spans="1:7" x14ac:dyDescent="0.35">
      <c r="A172" s="41" t="s">
        <v>128</v>
      </c>
      <c r="D172" s="57">
        <v>129029.98</v>
      </c>
      <c r="E172" s="68">
        <v>26</v>
      </c>
      <c r="F172" s="66">
        <v>1.8635451048010115E-3</v>
      </c>
      <c r="G172" s="44"/>
    </row>
    <row r="173" spans="1:7" x14ac:dyDescent="0.35">
      <c r="A173" s="41" t="s">
        <v>129</v>
      </c>
      <c r="D173" s="19">
        <v>24438.86</v>
      </c>
      <c r="E173" s="69">
        <v>5</v>
      </c>
      <c r="F173" s="66">
        <v>3.5296384545605025E-4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1147721.7100000002</v>
      </c>
      <c r="E175" s="68">
        <f>SUM(E171:E174)</f>
        <v>166</v>
      </c>
      <c r="F175" s="74">
        <f>SUM(F171:F174)</f>
        <v>1.6576234254584449E-2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3.1942007000000001E-3</v>
      </c>
      <c r="E178" s="66">
        <v>3.068486E-3</v>
      </c>
      <c r="F178" s="65"/>
      <c r="G178" s="44"/>
    </row>
    <row r="179" spans="1:7" x14ac:dyDescent="0.35">
      <c r="A179" s="26" t="s">
        <v>134</v>
      </c>
      <c r="D179" s="66">
        <v>2.9812606000000001E-3</v>
      </c>
      <c r="E179" s="66">
        <v>3.4688497000000002E-3</v>
      </c>
      <c r="F179" s="65"/>
      <c r="G179" s="44"/>
    </row>
    <row r="180" spans="1:7" x14ac:dyDescent="0.35">
      <c r="A180" s="26" t="s">
        <v>135</v>
      </c>
      <c r="D180" s="66">
        <v>2.4626676000000002E-3</v>
      </c>
      <c r="E180" s="66">
        <v>2.4990811999999999E-3</v>
      </c>
      <c r="F180" s="65"/>
      <c r="G180" s="44"/>
    </row>
    <row r="181" spans="1:7" x14ac:dyDescent="0.35">
      <c r="A181" s="26" t="s">
        <v>136</v>
      </c>
      <c r="D181" s="66">
        <v>2.2165089502570617E-3</v>
      </c>
      <c r="E181" s="66">
        <f>IF(D53&lt;=0,0,SUM('Mar24'!E172:E174)/D53)</f>
        <v>2.4449877750611247E-3</v>
      </c>
      <c r="F181" s="43"/>
      <c r="G181" s="44"/>
    </row>
    <row r="182" spans="1:7" x14ac:dyDescent="0.35">
      <c r="A182" s="26" t="s">
        <v>137</v>
      </c>
      <c r="D182" s="66">
        <f>AVERAGE(D178:D181)</f>
        <v>2.7136594625642653E-3</v>
      </c>
      <c r="E182" s="66">
        <f>AVERAGE(E178:E181)</f>
        <v>2.8703511687652814E-3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186732.82</v>
      </c>
      <c r="F184" s="43"/>
      <c r="G184" s="44"/>
    </row>
    <row r="185" spans="1:7" x14ac:dyDescent="0.35">
      <c r="A185" s="2" t="s">
        <v>139</v>
      </c>
      <c r="D185" s="63">
        <v>2.6969316171070357E-3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111598.98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17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B624-0C58-4AF1-AE3D-A8B3F3C0D833}">
  <sheetPr codeName="Sheet8">
    <pageSetUpPr fitToPage="1"/>
  </sheetPr>
  <dimension ref="A1:IV228"/>
  <sheetViews>
    <sheetView showRuler="0" zoomScale="80" zoomScaleNormal="80" zoomScaleSheetLayoutView="90" workbookViewId="0">
      <selection activeCell="A33" sqref="A3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84849873.890000001</v>
      </c>
      <c r="E10" s="19">
        <v>77080589.650000006</v>
      </c>
      <c r="F10" s="20">
        <f>IF(C12&lt;=0,0,E10/C12)</f>
        <v>5.6624415126076771E-2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960934.27</v>
      </c>
      <c r="E11" s="19">
        <v>837840.94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83888939.620000005</v>
      </c>
      <c r="E12" s="19">
        <v>76242748.710000008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83888939.620000005</v>
      </c>
      <c r="E13" s="19">
        <f>SUM(E14:E19)</f>
        <v>76242748.710000008</v>
      </c>
      <c r="F13" s="20">
        <f>IF(C13&lt;=0,0,E13/C13)</f>
        <v>5.600892615003749E-2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22628262.960000008</v>
      </c>
      <c r="E18" s="19">
        <v>14982072.050000012</v>
      </c>
      <c r="F18" s="20">
        <f t="shared" si="0"/>
        <v>0.14134030235849068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7646190.9099999964</v>
      </c>
      <c r="C27" s="18">
        <v>13388.39</v>
      </c>
      <c r="D27" s="34">
        <f t="shared" si="1"/>
        <v>72.133876509433932</v>
      </c>
      <c r="E27" s="35">
        <f t="shared" si="2"/>
        <v>0.12630556603773585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7646190.9099999964</v>
      </c>
      <c r="C29" s="36">
        <f>SUM(C23:C28)</f>
        <v>13388.39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230753.94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230753.94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7726262.5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7726262.5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37803.61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7994820.0500000007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14414</v>
      </c>
      <c r="E51" s="48">
        <v>83888939.620000005</v>
      </c>
      <c r="F51" s="43"/>
      <c r="G51" s="44"/>
    </row>
    <row r="52" spans="1:7" x14ac:dyDescent="0.35">
      <c r="A52" s="26" t="s">
        <v>44</v>
      </c>
      <c r="D52" s="10"/>
      <c r="E52" s="45">
        <f>D12-E12</f>
        <v>7646190.9099999964</v>
      </c>
      <c r="F52" s="43"/>
      <c r="G52" s="44"/>
    </row>
    <row r="53" spans="1:7" x14ac:dyDescent="0.35">
      <c r="A53" s="26"/>
      <c r="D53" s="55">
        <v>13605</v>
      </c>
      <c r="E53" s="56">
        <f>E51-E52</f>
        <v>76242748.710000008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7994820.0500000007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7994820.0500000007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70708.23</v>
      </c>
      <c r="F64" s="43"/>
      <c r="G64" s="44"/>
    </row>
    <row r="65" spans="1:7" x14ac:dyDescent="0.35">
      <c r="A65" s="41" t="s">
        <v>51</v>
      </c>
      <c r="E65" s="57">
        <v>70708.23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13388.39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13388.39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13388.39</v>
      </c>
      <c r="F110" s="43"/>
      <c r="G110" s="44"/>
    </row>
    <row r="111" spans="1:7" x14ac:dyDescent="0.35">
      <c r="A111" s="58" t="s">
        <v>86</v>
      </c>
      <c r="E111" s="12">
        <f>E74+E82+E90+E98+E106</f>
        <v>13388.39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7910723.4317583339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7646190.9099999964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7646190.9099999964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264532.52175833751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264532.52175833751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3.3091859500000001E-2</v>
      </c>
      <c r="F153" s="43"/>
      <c r="G153" s="44"/>
    </row>
    <row r="154" spans="1:256" x14ac:dyDescent="0.35">
      <c r="A154" s="26" t="s">
        <v>114</v>
      </c>
      <c r="E154" s="60">
        <v>17.583902999999999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43021.74</v>
      </c>
      <c r="E157" s="2">
        <v>8</v>
      </c>
      <c r="F157" s="65"/>
      <c r="G157" s="44"/>
    </row>
    <row r="158" spans="1:256" x14ac:dyDescent="0.35">
      <c r="A158" s="26" t="s">
        <v>116</v>
      </c>
      <c r="D158" s="61">
        <v>37803.61</v>
      </c>
      <c r="F158" s="43"/>
      <c r="G158" s="44"/>
    </row>
    <row r="159" spans="1:256" x14ac:dyDescent="0.35">
      <c r="A159" s="2" t="s">
        <v>117</v>
      </c>
      <c r="D159" s="22">
        <f>+D157-D158</f>
        <v>5218.1299999999974</v>
      </c>
    </row>
    <row r="160" spans="1:256" x14ac:dyDescent="0.35">
      <c r="A160" s="26" t="s">
        <v>118</v>
      </c>
      <c r="D160" s="12">
        <v>84849873.890000001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-1.8057917E-3</v>
      </c>
      <c r="F162" s="65"/>
      <c r="G162" s="44"/>
    </row>
    <row r="163" spans="1:7" x14ac:dyDescent="0.35">
      <c r="A163" s="26" t="s">
        <v>120</v>
      </c>
      <c r="D163" s="66">
        <v>-4.7642559999999998E-4</v>
      </c>
      <c r="F163" s="65"/>
      <c r="G163" s="44"/>
    </row>
    <row r="164" spans="1:7" x14ac:dyDescent="0.35">
      <c r="A164" s="26" t="s">
        <v>121</v>
      </c>
      <c r="D164" s="66">
        <v>4.2915039999999998E-3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7.3798059006166387E-4</v>
      </c>
      <c r="F165" s="43"/>
      <c r="G165" s="44"/>
    </row>
    <row r="166" spans="1:7" x14ac:dyDescent="0.35">
      <c r="A166" s="26" t="s">
        <v>123</v>
      </c>
      <c r="D166" s="64">
        <f>AVERAGE(D162:D165)</f>
        <v>6.8681682251541584E-4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2488829.4900000002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886825.85</v>
      </c>
      <c r="E171" s="68">
        <v>126</v>
      </c>
      <c r="F171" s="66">
        <v>1.1505177295954948E-2</v>
      </c>
      <c r="G171" s="44"/>
    </row>
    <row r="172" spans="1:7" x14ac:dyDescent="0.35">
      <c r="A172" s="41" t="s">
        <v>128</v>
      </c>
      <c r="D172" s="57">
        <v>111214.16</v>
      </c>
      <c r="E172" s="68">
        <v>19</v>
      </c>
      <c r="F172" s="66">
        <v>1.4428296475804138E-3</v>
      </c>
      <c r="G172" s="44"/>
    </row>
    <row r="173" spans="1:7" x14ac:dyDescent="0.35">
      <c r="A173" s="41" t="s">
        <v>129</v>
      </c>
      <c r="D173" s="19">
        <v>78609.710000000006</v>
      </c>
      <c r="E173" s="69">
        <v>15</v>
      </c>
      <c r="F173" s="66">
        <v>1.0198379430793572E-3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1076649.72</v>
      </c>
      <c r="E175" s="68">
        <f>SUM(E171:E174)</f>
        <v>160</v>
      </c>
      <c r="F175" s="74">
        <f>SUM(F171:F174)</f>
        <v>1.3967844886614719E-2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2.996697E-3</v>
      </c>
      <c r="E178" s="66">
        <v>2.8719828999999998E-3</v>
      </c>
      <c r="F178" s="65"/>
      <c r="G178" s="44"/>
    </row>
    <row r="179" spans="1:7" x14ac:dyDescent="0.35">
      <c r="A179" s="26" t="s">
        <v>134</v>
      </c>
      <c r="D179" s="66">
        <v>3.1942007000000001E-3</v>
      </c>
      <c r="E179" s="66">
        <v>3.068486E-3</v>
      </c>
      <c r="F179" s="65"/>
      <c r="G179" s="44"/>
    </row>
    <row r="180" spans="1:7" x14ac:dyDescent="0.35">
      <c r="A180" s="26" t="s">
        <v>135</v>
      </c>
      <c r="D180" s="66">
        <v>2.9812606000000001E-3</v>
      </c>
      <c r="E180" s="66">
        <v>3.4688497000000002E-3</v>
      </c>
      <c r="F180" s="65"/>
      <c r="G180" s="44"/>
    </row>
    <row r="181" spans="1:7" x14ac:dyDescent="0.35">
      <c r="A181" s="26" t="s">
        <v>136</v>
      </c>
      <c r="D181" s="66">
        <v>2.4626675906597711E-3</v>
      </c>
      <c r="E181" s="66">
        <f>IF(D53&lt;=0,0,SUM('Feb24'!E172:E174)/D53)</f>
        <v>2.4990812201396546E-3</v>
      </c>
      <c r="F181" s="43"/>
      <c r="G181" s="44"/>
    </row>
    <row r="182" spans="1:7" x14ac:dyDescent="0.35">
      <c r="A182" s="26" t="s">
        <v>137</v>
      </c>
      <c r="D182" s="66">
        <f>AVERAGE(D178:D181)</f>
        <v>2.9087064726649428E-3</v>
      </c>
      <c r="E182" s="66">
        <f>AVERAGE(E178:E181)</f>
        <v>2.977099955034914E-3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199977.18</v>
      </c>
      <c r="F184" s="43"/>
      <c r="G184" s="44"/>
    </row>
    <row r="185" spans="1:7" x14ac:dyDescent="0.35">
      <c r="A185" s="2" t="s">
        <v>139</v>
      </c>
      <c r="D185" s="63">
        <v>2.5943908953996952E-3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170160.32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23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DCC7-F3D8-45B3-9B65-05AC1B2A0F1B}">
  <sheetPr codeName="Sheet7">
    <pageSetUpPr fitToPage="1"/>
  </sheetPr>
  <dimension ref="A1:IV228"/>
  <sheetViews>
    <sheetView showRuler="0" topLeftCell="A125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93740199.599999994</v>
      </c>
      <c r="E10" s="19">
        <v>84849873.890000001</v>
      </c>
      <c r="F10" s="20">
        <f>IF(C12&lt;=0,0,E10/C12)</f>
        <v>6.2331833531097308E-2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1110014.56</v>
      </c>
      <c r="E11" s="19">
        <v>960934.27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92630185.039999992</v>
      </c>
      <c r="E12" s="19">
        <v>83888939.620000005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92630185.039999992</v>
      </c>
      <c r="E13" s="19">
        <f>SUM(E14:E19)</f>
        <v>83888939.620000005</v>
      </c>
      <c r="F13" s="20">
        <f>IF(C13&lt;=0,0,E13/C13)</f>
        <v>6.1625918575588745E-2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31369508.379999995</v>
      </c>
      <c r="E18" s="19">
        <v>22628262.960000008</v>
      </c>
      <c r="F18" s="20">
        <f t="shared" si="0"/>
        <v>0.21347417886792461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8741245.4199999869</v>
      </c>
      <c r="C27" s="18">
        <v>18560.29</v>
      </c>
      <c r="D27" s="34">
        <f t="shared" si="1"/>
        <v>82.464579433962143</v>
      </c>
      <c r="E27" s="35">
        <f t="shared" si="2"/>
        <v>0.17509707547169812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8741245.4199999869</v>
      </c>
      <c r="C29" s="36">
        <f>SUM(C23:C28)</f>
        <v>18560.29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271107.78999999998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271107.78999999998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8775561.1899999995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8775561.1899999995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81240.649999999994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9127909.629999999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15317</v>
      </c>
      <c r="E51" s="48">
        <v>92630185.039999992</v>
      </c>
      <c r="F51" s="43"/>
      <c r="G51" s="44"/>
    </row>
    <row r="52" spans="1:7" x14ac:dyDescent="0.35">
      <c r="A52" s="26" t="s">
        <v>44</v>
      </c>
      <c r="D52" s="10"/>
      <c r="E52" s="45">
        <f>D12-E12</f>
        <v>8741245.4199999869</v>
      </c>
      <c r="F52" s="43"/>
      <c r="G52" s="44"/>
    </row>
    <row r="53" spans="1:7" x14ac:dyDescent="0.35">
      <c r="A53" s="26"/>
      <c r="D53" s="55">
        <v>14414</v>
      </c>
      <c r="E53" s="56">
        <f>E51-E52</f>
        <v>83888939.620000005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9127909.629999999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9127909.629999999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78116.83</v>
      </c>
      <c r="F64" s="43"/>
      <c r="G64" s="44"/>
    </row>
    <row r="65" spans="1:7" x14ac:dyDescent="0.35">
      <c r="A65" s="41" t="s">
        <v>51</v>
      </c>
      <c r="E65" s="57">
        <v>78116.83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18560.29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18560.29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18560.29</v>
      </c>
      <c r="F110" s="43"/>
      <c r="G110" s="44"/>
    </row>
    <row r="111" spans="1:7" x14ac:dyDescent="0.35">
      <c r="A111" s="58" t="s">
        <v>86</v>
      </c>
      <c r="E111" s="12">
        <f>E74+E82+E90+E98+E106</f>
        <v>18560.29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9031232.5069999993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8741245.4199999869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8741245.4199999869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289987.0870000124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289987.0870000124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3.3136225999999998E-2</v>
      </c>
      <c r="F153" s="43"/>
      <c r="G153" s="44"/>
    </row>
    <row r="154" spans="1:256" x14ac:dyDescent="0.35">
      <c r="A154" s="26" t="s">
        <v>114</v>
      </c>
      <c r="E154" s="60">
        <v>18.148690999999999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114764.52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81240.649999999994</v>
      </c>
      <c r="F158" s="43"/>
      <c r="G158" s="44"/>
    </row>
    <row r="159" spans="1:256" x14ac:dyDescent="0.35">
      <c r="A159" s="2" t="s">
        <v>117</v>
      </c>
      <c r="D159" s="22">
        <f>+D157-D158</f>
        <v>33523.87000000001</v>
      </c>
    </row>
    <row r="160" spans="1:256" x14ac:dyDescent="0.35">
      <c r="A160" s="26" t="s">
        <v>118</v>
      </c>
      <c r="D160" s="12">
        <v>93740199.599999994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9.5456276999999999E-3</v>
      </c>
      <c r="F162" s="65"/>
      <c r="G162" s="44"/>
    </row>
    <row r="163" spans="1:7" x14ac:dyDescent="0.35">
      <c r="A163" s="26" t="s">
        <v>120</v>
      </c>
      <c r="D163" s="66">
        <v>-1.8057917E-3</v>
      </c>
      <c r="F163" s="65"/>
      <c r="G163" s="44"/>
    </row>
    <row r="164" spans="1:7" x14ac:dyDescent="0.35">
      <c r="A164" s="26" t="s">
        <v>121</v>
      </c>
      <c r="D164" s="66">
        <v>-4.7642559999999998E-4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4.2915039835268298E-3</v>
      </c>
      <c r="F165" s="43"/>
      <c r="G165" s="44"/>
    </row>
    <row r="166" spans="1:7" x14ac:dyDescent="0.35">
      <c r="A166" s="26" t="s">
        <v>123</v>
      </c>
      <c r="D166" s="64">
        <f>AVERAGE(D162:D165)</f>
        <v>2.8887285958817074E-3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2483611.3600000003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826430.58</v>
      </c>
      <c r="E171" s="68">
        <v>109</v>
      </c>
      <c r="F171" s="66">
        <v>9.7399152422004854E-3</v>
      </c>
      <c r="G171" s="44"/>
    </row>
    <row r="172" spans="1:7" x14ac:dyDescent="0.35">
      <c r="A172" s="41" t="s">
        <v>128</v>
      </c>
      <c r="D172" s="57">
        <v>173973.83</v>
      </c>
      <c r="E172" s="68">
        <v>35</v>
      </c>
      <c r="F172" s="66">
        <v>2.0503722872415924E-3</v>
      </c>
      <c r="G172" s="44"/>
    </row>
    <row r="173" spans="1:7" x14ac:dyDescent="0.35">
      <c r="A173" s="41" t="s">
        <v>129</v>
      </c>
      <c r="D173" s="19">
        <v>78985.759999999995</v>
      </c>
      <c r="E173" s="69">
        <v>15</v>
      </c>
      <c r="F173" s="66">
        <v>9.3088836056960688E-4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1079390.17</v>
      </c>
      <c r="E175" s="68">
        <f>SUM(E171:E174)</f>
        <v>159</v>
      </c>
      <c r="F175" s="74">
        <f>SUM(F171:F174)</f>
        <v>1.2721175890011684E-2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2.4271747000000001E-3</v>
      </c>
      <c r="E178" s="66">
        <v>2.3157528999999998E-3</v>
      </c>
      <c r="F178" s="65"/>
      <c r="G178" s="44"/>
    </row>
    <row r="179" spans="1:7" x14ac:dyDescent="0.35">
      <c r="A179" s="26" t="s">
        <v>134</v>
      </c>
      <c r="D179" s="66">
        <v>2.996697E-3</v>
      </c>
      <c r="E179" s="66">
        <v>2.8719828999999998E-3</v>
      </c>
      <c r="F179" s="65"/>
      <c r="G179" s="44"/>
    </row>
    <row r="180" spans="1:7" x14ac:dyDescent="0.35">
      <c r="A180" s="26" t="s">
        <v>135</v>
      </c>
      <c r="D180" s="66">
        <v>3.1942007000000001E-3</v>
      </c>
      <c r="E180" s="66">
        <v>3.068486E-3</v>
      </c>
      <c r="F180" s="65"/>
      <c r="G180" s="44"/>
    </row>
    <row r="181" spans="1:7" x14ac:dyDescent="0.35">
      <c r="A181" s="26" t="s">
        <v>136</v>
      </c>
      <c r="D181" s="66">
        <v>2.9812606478111991E-3</v>
      </c>
      <c r="E181" s="66">
        <f>IF(D53&lt;=0,0,SUM('Jan24'!E172:E174)/D53)</f>
        <v>3.468849729429721E-3</v>
      </c>
      <c r="F181" s="43"/>
      <c r="G181" s="44"/>
    </row>
    <row r="182" spans="1:7" x14ac:dyDescent="0.35">
      <c r="A182" s="26" t="s">
        <v>137</v>
      </c>
      <c r="D182" s="66">
        <f>AVERAGE(D178:D181)</f>
        <v>2.8998332619527998E-3</v>
      </c>
      <c r="E182" s="66">
        <f>AVERAGE(E178:E181)</f>
        <v>2.9312678823574302E-3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281979.75</v>
      </c>
      <c r="F184" s="43"/>
      <c r="G184" s="44"/>
    </row>
    <row r="185" spans="1:7" x14ac:dyDescent="0.35">
      <c r="A185" s="2" t="s">
        <v>139</v>
      </c>
      <c r="D185" s="63">
        <v>3.3232783629774231E-3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346753.22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39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2024-04-17T18:56:53Z</dcterms:created>
  <dcterms:modified xsi:type="dcterms:W3CDTF">2024-04-17T18:58:07Z</dcterms:modified>
</cp:coreProperties>
</file>