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RP\TREASURY\EXCEL\OwnerTrust20B\ABS6\Salesforce\"/>
    </mc:Choice>
  </mc:AlternateContent>
  <xr:revisionPtr revIDLastSave="0" documentId="13_ncr:1_{D2D04D18-BC8B-495D-A88F-0C58D1390427}" xr6:coauthVersionLast="47" xr6:coauthVersionMax="47" xr10:uidLastSave="{00000000-0000-0000-0000-000000000000}"/>
  <bookViews>
    <workbookView xWindow="-28920" yWindow="-120" windowWidth="29040" windowHeight="15840" xr2:uid="{3DB88365-0DE0-4E52-ADC8-61D2A3E50EBE}"/>
  </bookViews>
  <sheets>
    <sheet name="Dec23" sheetId="12" r:id="rId1"/>
    <sheet name="Nov23" sheetId="11" r:id="rId2"/>
    <sheet name="Oct23" sheetId="10" r:id="rId3"/>
    <sheet name="Sep23" sheetId="9" r:id="rId4"/>
    <sheet name="Aug23" sheetId="8" r:id="rId5"/>
    <sheet name="Jul23" sheetId="7" r:id="rId6"/>
    <sheet name="Jun23" sheetId="6" r:id="rId7"/>
    <sheet name="May23" sheetId="5" r:id="rId8"/>
    <sheet name="Apr23" sheetId="4" r:id="rId9"/>
    <sheet name="Mar23" sheetId="3" r:id="rId10"/>
    <sheet name="Feb23" sheetId="2" r:id="rId11"/>
    <sheet name="Jan23" sheetId="1" r:id="rId12"/>
  </sheets>
  <definedNames>
    <definedName name="A1_BegBal" localSheetId="8">#REF!</definedName>
    <definedName name="A1_BegBal" localSheetId="4">#REF!</definedName>
    <definedName name="A1_BegBal" localSheetId="0">#REF!</definedName>
    <definedName name="A1_BegBal" localSheetId="10">#REF!</definedName>
    <definedName name="A1_BegBal" localSheetId="5">#REF!</definedName>
    <definedName name="A1_BegBal" localSheetId="6">#REF!</definedName>
    <definedName name="A1_BegBal" localSheetId="9">#REF!</definedName>
    <definedName name="A1_BegBal" localSheetId="7">#REF!</definedName>
    <definedName name="A1_BegBal" localSheetId="1">#REF!</definedName>
    <definedName name="A1_BegBal" localSheetId="2">#REF!</definedName>
    <definedName name="A1_BegBal" localSheetId="3">#REF!</definedName>
    <definedName name="A1_BegBal">#REF!</definedName>
    <definedName name="A1_EndBal" localSheetId="8">#REF!</definedName>
    <definedName name="A1_EndBal" localSheetId="4">#REF!</definedName>
    <definedName name="A1_EndBal" localSheetId="0">#REF!</definedName>
    <definedName name="A1_EndBal" localSheetId="10">#REF!</definedName>
    <definedName name="A1_EndBal" localSheetId="5">#REF!</definedName>
    <definedName name="A1_EndBal" localSheetId="6">#REF!</definedName>
    <definedName name="A1_EndBal" localSheetId="9">#REF!</definedName>
    <definedName name="A1_EndBal" localSheetId="7">#REF!</definedName>
    <definedName name="A1_EndBal" localSheetId="1">#REF!</definedName>
    <definedName name="A1_EndBal" localSheetId="2">#REF!</definedName>
    <definedName name="A1_EndBal" localSheetId="3">#REF!</definedName>
    <definedName name="A1_EndBal">#REF!</definedName>
    <definedName name="A1_FinalDist" localSheetId="8">#REF!</definedName>
    <definedName name="A1_FinalDist" localSheetId="4">#REF!</definedName>
    <definedName name="A1_FinalDist" localSheetId="0">#REF!</definedName>
    <definedName name="A1_FinalDist" localSheetId="10">#REF!</definedName>
    <definedName name="A1_FinalDist" localSheetId="5">#REF!</definedName>
    <definedName name="A1_FinalDist" localSheetId="6">#REF!</definedName>
    <definedName name="A1_FinalDist" localSheetId="9">#REF!</definedName>
    <definedName name="A1_FinalDist" localSheetId="7">#REF!</definedName>
    <definedName name="A1_FinalDist" localSheetId="1">#REF!</definedName>
    <definedName name="A1_FinalDist" localSheetId="2">#REF!</definedName>
    <definedName name="A1_FinalDist" localSheetId="3">#REF!</definedName>
    <definedName name="A1_FinalDist">#REF!</definedName>
    <definedName name="A2_FinalDist" localSheetId="8">#REF!</definedName>
    <definedName name="A2_FinalDist" localSheetId="4">#REF!</definedName>
    <definedName name="A2_FinalDist" localSheetId="0">#REF!</definedName>
    <definedName name="A2_FinalDist" localSheetId="10">#REF!</definedName>
    <definedName name="A2_FinalDist" localSheetId="5">#REF!</definedName>
    <definedName name="A2_FinalDist" localSheetId="6">#REF!</definedName>
    <definedName name="A2_FinalDist" localSheetId="9">#REF!</definedName>
    <definedName name="A2_FinalDist" localSheetId="7">#REF!</definedName>
    <definedName name="A2_FinalDist" localSheetId="1">#REF!</definedName>
    <definedName name="A2_FinalDist" localSheetId="2">#REF!</definedName>
    <definedName name="A2_FinalDist" localSheetId="3">#REF!</definedName>
    <definedName name="A2_FinalDist">#REF!</definedName>
    <definedName name="A2a_BegBal" localSheetId="8">#REF!</definedName>
    <definedName name="A2a_BegBal" localSheetId="4">#REF!</definedName>
    <definedName name="A2a_BegBal" localSheetId="0">#REF!</definedName>
    <definedName name="A2a_BegBal" localSheetId="10">#REF!</definedName>
    <definedName name="A2a_BegBal" localSheetId="5">#REF!</definedName>
    <definedName name="A2a_BegBal" localSheetId="6">#REF!</definedName>
    <definedName name="A2a_BegBal" localSheetId="9">#REF!</definedName>
    <definedName name="A2a_BegBal" localSheetId="7">#REF!</definedName>
    <definedName name="A2a_BegBal" localSheetId="1">#REF!</definedName>
    <definedName name="A2a_BegBal" localSheetId="2">#REF!</definedName>
    <definedName name="A2a_BegBal" localSheetId="3">#REF!</definedName>
    <definedName name="A2a_BegBal">#REF!</definedName>
    <definedName name="A2a_EndBal" localSheetId="8">#REF!</definedName>
    <definedName name="A2a_EndBal" localSheetId="4">#REF!</definedName>
    <definedName name="A2a_EndBal" localSheetId="0">#REF!</definedName>
    <definedName name="A2a_EndBal" localSheetId="10">#REF!</definedName>
    <definedName name="A2a_EndBal" localSheetId="5">#REF!</definedName>
    <definedName name="A2a_EndBal" localSheetId="6">#REF!</definedName>
    <definedName name="A2a_EndBal" localSheetId="9">#REF!</definedName>
    <definedName name="A2a_EndBal" localSheetId="7">#REF!</definedName>
    <definedName name="A2a_EndBal" localSheetId="1">#REF!</definedName>
    <definedName name="A2a_EndBal" localSheetId="2">#REF!</definedName>
    <definedName name="A2a_EndBal" localSheetId="3">#REF!</definedName>
    <definedName name="A2a_EndBal">#REF!</definedName>
    <definedName name="A2b_BegBal" localSheetId="8">#REF!</definedName>
    <definedName name="A2b_BegBal" localSheetId="4">#REF!</definedName>
    <definedName name="A2b_BegBal" localSheetId="0">#REF!</definedName>
    <definedName name="A2b_BegBal" localSheetId="10">#REF!</definedName>
    <definedName name="A2b_BegBal" localSheetId="5">#REF!</definedName>
    <definedName name="A2b_BegBal" localSheetId="6">#REF!</definedName>
    <definedName name="A2b_BegBal" localSheetId="9">#REF!</definedName>
    <definedName name="A2b_BegBal" localSheetId="7">#REF!</definedName>
    <definedName name="A2b_BegBal" localSheetId="1">#REF!</definedName>
    <definedName name="A2b_BegBal" localSheetId="2">#REF!</definedName>
    <definedName name="A2b_BegBal" localSheetId="3">#REF!</definedName>
    <definedName name="A2b_BegBal">#REF!</definedName>
    <definedName name="A2b_EndBal" localSheetId="8">#REF!</definedName>
    <definedName name="A2b_EndBal" localSheetId="4">#REF!</definedName>
    <definedName name="A2b_EndBal" localSheetId="0">#REF!</definedName>
    <definedName name="A2b_EndBal" localSheetId="10">#REF!</definedName>
    <definedName name="A2b_EndBal" localSheetId="5">#REF!</definedName>
    <definedName name="A2b_EndBal" localSheetId="6">#REF!</definedName>
    <definedName name="A2b_EndBal" localSheetId="9">#REF!</definedName>
    <definedName name="A2b_EndBal" localSheetId="7">#REF!</definedName>
    <definedName name="A2b_EndBal" localSheetId="1">#REF!</definedName>
    <definedName name="A2b_EndBal" localSheetId="2">#REF!</definedName>
    <definedName name="A2b_EndBal" localSheetId="3">#REF!</definedName>
    <definedName name="A2b_EndBal">#REF!</definedName>
    <definedName name="A3_BegBal" localSheetId="8">#REF!</definedName>
    <definedName name="A3_BegBal" localSheetId="4">#REF!</definedName>
    <definedName name="A3_BegBal" localSheetId="0">#REF!</definedName>
    <definedName name="A3_BegBal" localSheetId="10">#REF!</definedName>
    <definedName name="A3_BegBal" localSheetId="5">#REF!</definedName>
    <definedName name="A3_BegBal" localSheetId="6">#REF!</definedName>
    <definedName name="A3_BegBal" localSheetId="9">#REF!</definedName>
    <definedName name="A3_BegBal" localSheetId="7">#REF!</definedName>
    <definedName name="A3_BegBal" localSheetId="1">#REF!</definedName>
    <definedName name="A3_BegBal" localSheetId="2">#REF!</definedName>
    <definedName name="A3_BegBal" localSheetId="3">#REF!</definedName>
    <definedName name="A3_BegBal">#REF!</definedName>
    <definedName name="A3_EndBal" localSheetId="8">#REF!</definedName>
    <definedName name="A3_EndBal" localSheetId="4">#REF!</definedName>
    <definedName name="A3_EndBal" localSheetId="0">#REF!</definedName>
    <definedName name="A3_EndBal" localSheetId="10">#REF!</definedName>
    <definedName name="A3_EndBal" localSheetId="5">#REF!</definedName>
    <definedName name="A3_EndBal" localSheetId="6">#REF!</definedName>
    <definedName name="A3_EndBal" localSheetId="9">#REF!</definedName>
    <definedName name="A3_EndBal" localSheetId="7">#REF!</definedName>
    <definedName name="A3_EndBal" localSheetId="1">#REF!</definedName>
    <definedName name="A3_EndBal" localSheetId="2">#REF!</definedName>
    <definedName name="A3_EndBal" localSheetId="3">#REF!</definedName>
    <definedName name="A3_EndBal">#REF!</definedName>
    <definedName name="A3_FinalDist" localSheetId="8">#REF!</definedName>
    <definedName name="A3_FinalDist" localSheetId="4">#REF!</definedName>
    <definedName name="A3_FinalDist" localSheetId="0">#REF!</definedName>
    <definedName name="A3_FinalDist" localSheetId="10">#REF!</definedName>
    <definedName name="A3_FinalDist" localSheetId="5">#REF!</definedName>
    <definedName name="A3_FinalDist" localSheetId="6">#REF!</definedName>
    <definedName name="A3_FinalDist" localSheetId="9">#REF!</definedName>
    <definedName name="A3_FinalDist" localSheetId="7">#REF!</definedName>
    <definedName name="A3_FinalDist" localSheetId="1">#REF!</definedName>
    <definedName name="A3_FinalDist" localSheetId="2">#REF!</definedName>
    <definedName name="A3_FinalDist" localSheetId="3">#REF!</definedName>
    <definedName name="A3_FinalDist">#REF!</definedName>
    <definedName name="A3B_BegBal" localSheetId="8">#REF!</definedName>
    <definedName name="A3B_BegBal" localSheetId="4">#REF!</definedName>
    <definedName name="A3B_BegBal" localSheetId="0">#REF!</definedName>
    <definedName name="A3B_BegBal" localSheetId="10">#REF!</definedName>
    <definedName name="A3B_BegBal" localSheetId="5">#REF!</definedName>
    <definedName name="A3B_BegBal" localSheetId="6">#REF!</definedName>
    <definedName name="A3B_BegBal" localSheetId="9">#REF!</definedName>
    <definedName name="A3B_BegBal" localSheetId="7">#REF!</definedName>
    <definedName name="A3B_BegBal" localSheetId="1">#REF!</definedName>
    <definedName name="A3B_BegBal" localSheetId="2">#REF!</definedName>
    <definedName name="A3B_BegBal" localSheetId="3">#REF!</definedName>
    <definedName name="A3B_BegBal">#REF!</definedName>
    <definedName name="A3B_EndBal" localSheetId="8">#REF!</definedName>
    <definedName name="A3B_EndBal" localSheetId="4">#REF!</definedName>
    <definedName name="A3B_EndBal" localSheetId="0">#REF!</definedName>
    <definedName name="A3B_EndBal" localSheetId="10">#REF!</definedName>
    <definedName name="A3B_EndBal" localSheetId="5">#REF!</definedName>
    <definedName name="A3B_EndBal" localSheetId="6">#REF!</definedName>
    <definedName name="A3B_EndBal" localSheetId="9">#REF!</definedName>
    <definedName name="A3B_EndBal" localSheetId="7">#REF!</definedName>
    <definedName name="A3B_EndBal" localSheetId="1">#REF!</definedName>
    <definedName name="A3B_EndBal" localSheetId="2">#REF!</definedName>
    <definedName name="A3B_EndBal" localSheetId="3">#REF!</definedName>
    <definedName name="A3B_EndBal">#REF!</definedName>
    <definedName name="A3B_FinalDist" localSheetId="8">#REF!</definedName>
    <definedName name="A3B_FinalDist" localSheetId="4">#REF!</definedName>
    <definedName name="A3B_FinalDist" localSheetId="0">#REF!</definedName>
    <definedName name="A3B_FinalDist" localSheetId="10">#REF!</definedName>
    <definedName name="A3B_FinalDist" localSheetId="5">#REF!</definedName>
    <definedName name="A3B_FinalDist" localSheetId="6">#REF!</definedName>
    <definedName name="A3B_FinalDist" localSheetId="9">#REF!</definedName>
    <definedName name="A3B_FinalDist" localSheetId="7">#REF!</definedName>
    <definedName name="A3B_FinalDist" localSheetId="1">#REF!</definedName>
    <definedName name="A3B_FinalDist" localSheetId="2">#REF!</definedName>
    <definedName name="A3B_FinalDist" localSheetId="3">#REF!</definedName>
    <definedName name="A3B_FinalDist">#REF!</definedName>
    <definedName name="A4_BegBal" localSheetId="8">#REF!</definedName>
    <definedName name="A4_BegBal" localSheetId="4">#REF!</definedName>
    <definedName name="A4_BegBal" localSheetId="0">#REF!</definedName>
    <definedName name="A4_BegBal" localSheetId="10">#REF!</definedName>
    <definedName name="A4_BegBal" localSheetId="5">#REF!</definedName>
    <definedName name="A4_BegBal" localSheetId="6">#REF!</definedName>
    <definedName name="A4_BegBal" localSheetId="9">#REF!</definedName>
    <definedName name="A4_BegBal" localSheetId="7">#REF!</definedName>
    <definedName name="A4_BegBal" localSheetId="1">#REF!</definedName>
    <definedName name="A4_BegBal" localSheetId="2">#REF!</definedName>
    <definedName name="A4_BegBal" localSheetId="3">#REF!</definedName>
    <definedName name="A4_BegBal">#REF!</definedName>
    <definedName name="A4_EndBal" localSheetId="8">#REF!</definedName>
    <definedName name="A4_EndBal" localSheetId="4">#REF!</definedName>
    <definedName name="A4_EndBal" localSheetId="0">#REF!</definedName>
    <definedName name="A4_EndBal" localSheetId="10">#REF!</definedName>
    <definedName name="A4_EndBal" localSheetId="5">#REF!</definedName>
    <definedName name="A4_EndBal" localSheetId="6">#REF!</definedName>
    <definedName name="A4_EndBal" localSheetId="9">#REF!</definedName>
    <definedName name="A4_EndBal" localSheetId="7">#REF!</definedName>
    <definedName name="A4_EndBal" localSheetId="1">#REF!</definedName>
    <definedName name="A4_EndBal" localSheetId="2">#REF!</definedName>
    <definedName name="A4_EndBal" localSheetId="3">#REF!</definedName>
    <definedName name="A4_EndBal">#REF!</definedName>
    <definedName name="A4_FinalDist" localSheetId="8">#REF!</definedName>
    <definedName name="A4_FinalDist" localSheetId="4">#REF!</definedName>
    <definedName name="A4_FinalDist" localSheetId="0">#REF!</definedName>
    <definedName name="A4_FinalDist" localSheetId="10">#REF!</definedName>
    <definedName name="A4_FinalDist" localSheetId="5">#REF!</definedName>
    <definedName name="A4_FinalDist" localSheetId="6">#REF!</definedName>
    <definedName name="A4_FinalDist" localSheetId="9">#REF!</definedName>
    <definedName name="A4_FinalDist" localSheetId="7">#REF!</definedName>
    <definedName name="A4_FinalDist" localSheetId="1">#REF!</definedName>
    <definedName name="A4_FinalDist" localSheetId="2">#REF!</definedName>
    <definedName name="A4_FinalDist" localSheetId="3">#REF!</definedName>
    <definedName name="A4_FinalDist">#REF!</definedName>
    <definedName name="Adj_BegBal" localSheetId="8">#REF!</definedName>
    <definedName name="Adj_BegBal" localSheetId="4">#REF!</definedName>
    <definedName name="Adj_BegBal" localSheetId="0">#REF!</definedName>
    <definedName name="Adj_BegBal" localSheetId="10">#REF!</definedName>
    <definedName name="Adj_BegBal" localSheetId="5">#REF!</definedName>
    <definedName name="Adj_BegBal" localSheetId="6">#REF!</definedName>
    <definedName name="Adj_BegBal" localSheetId="9">#REF!</definedName>
    <definedName name="Adj_BegBal" localSheetId="7">#REF!</definedName>
    <definedName name="Adj_BegBal" localSheetId="1">#REF!</definedName>
    <definedName name="Adj_BegBal" localSheetId="2">#REF!</definedName>
    <definedName name="Adj_BegBal" localSheetId="3">#REF!</definedName>
    <definedName name="Adj_BegBal">#REF!</definedName>
    <definedName name="Adj_EndBal" localSheetId="8">#REF!</definedName>
    <definedName name="Adj_EndBal" localSheetId="4">#REF!</definedName>
    <definedName name="Adj_EndBal" localSheetId="0">#REF!</definedName>
    <definedName name="Adj_EndBal" localSheetId="10">#REF!</definedName>
    <definedName name="Adj_EndBal" localSheetId="5">#REF!</definedName>
    <definedName name="Adj_EndBal" localSheetId="6">#REF!</definedName>
    <definedName name="Adj_EndBal" localSheetId="9">#REF!</definedName>
    <definedName name="Adj_EndBal" localSheetId="7">#REF!</definedName>
    <definedName name="Adj_EndBal" localSheetId="1">#REF!</definedName>
    <definedName name="Adj_EndBal" localSheetId="2">#REF!</definedName>
    <definedName name="Adj_EndBal" localSheetId="3">#REF!</definedName>
    <definedName name="Adj_EndBal">#REF!</definedName>
    <definedName name="Avail_Amt" localSheetId="8">#REF!</definedName>
    <definedName name="Avail_Amt" localSheetId="4">#REF!</definedName>
    <definedName name="Avail_Amt" localSheetId="0">#REF!</definedName>
    <definedName name="Avail_Amt" localSheetId="10">#REF!</definedName>
    <definedName name="Avail_Amt" localSheetId="5">#REF!</definedName>
    <definedName name="Avail_Amt" localSheetId="6">#REF!</definedName>
    <definedName name="Avail_Amt" localSheetId="9">#REF!</definedName>
    <definedName name="Avail_Amt" localSheetId="7">#REF!</definedName>
    <definedName name="Avail_Amt" localSheetId="1">#REF!</definedName>
    <definedName name="Avail_Amt" localSheetId="2">#REF!</definedName>
    <definedName name="Avail_Amt" localSheetId="3">#REF!</definedName>
    <definedName name="Avail_Amt">#REF!</definedName>
    <definedName name="Cert_BegBal" localSheetId="8">#REF!</definedName>
    <definedName name="Cert_BegBal" localSheetId="4">#REF!</definedName>
    <definedName name="Cert_BegBal" localSheetId="0">#REF!</definedName>
    <definedName name="Cert_BegBal" localSheetId="10">#REF!</definedName>
    <definedName name="Cert_BegBal" localSheetId="5">#REF!</definedName>
    <definedName name="Cert_BegBal" localSheetId="6">#REF!</definedName>
    <definedName name="Cert_BegBal" localSheetId="9">#REF!</definedName>
    <definedName name="Cert_BegBal" localSheetId="7">#REF!</definedName>
    <definedName name="Cert_BegBal" localSheetId="1">#REF!</definedName>
    <definedName name="Cert_BegBal" localSheetId="2">#REF!</definedName>
    <definedName name="Cert_BegBal" localSheetId="3">#REF!</definedName>
    <definedName name="Cert_BegBal">#REF!</definedName>
    <definedName name="Cert_EndBal" localSheetId="8">#REF!</definedName>
    <definedName name="Cert_EndBal" localSheetId="4">#REF!</definedName>
    <definedName name="Cert_EndBal" localSheetId="0">#REF!</definedName>
    <definedName name="Cert_EndBal" localSheetId="10">#REF!</definedName>
    <definedName name="Cert_EndBal" localSheetId="5">#REF!</definedName>
    <definedName name="Cert_EndBal" localSheetId="6">#REF!</definedName>
    <definedName name="Cert_EndBal" localSheetId="9">#REF!</definedName>
    <definedName name="Cert_EndBal" localSheetId="7">#REF!</definedName>
    <definedName name="Cert_EndBal" localSheetId="1">#REF!</definedName>
    <definedName name="Cert_EndBal" localSheetId="2">#REF!</definedName>
    <definedName name="Cert_EndBal" localSheetId="3">#REF!</definedName>
    <definedName name="Cert_EndBal">#REF!</definedName>
    <definedName name="Coll_BegBal" localSheetId="8">#REF!</definedName>
    <definedName name="Coll_BegBal" localSheetId="4">#REF!</definedName>
    <definedName name="Coll_BegBal" localSheetId="0">#REF!</definedName>
    <definedName name="Coll_BegBal" localSheetId="10">#REF!</definedName>
    <definedName name="Coll_BegBal" localSheetId="5">#REF!</definedName>
    <definedName name="Coll_BegBal" localSheetId="6">#REF!</definedName>
    <definedName name="Coll_BegBal" localSheetId="9">#REF!</definedName>
    <definedName name="Coll_BegBal" localSheetId="7">#REF!</definedName>
    <definedName name="Coll_BegBal" localSheetId="1">#REF!</definedName>
    <definedName name="Coll_BegBal" localSheetId="2">#REF!</definedName>
    <definedName name="Coll_BegBal" localSheetId="3">#REF!</definedName>
    <definedName name="Coll_BegBal">#REF!</definedName>
    <definedName name="Coll_EndBal" localSheetId="8">#REF!</definedName>
    <definedName name="Coll_EndBal" localSheetId="4">#REF!</definedName>
    <definedName name="Coll_EndBal" localSheetId="0">#REF!</definedName>
    <definedName name="Coll_EndBal" localSheetId="10">#REF!</definedName>
    <definedName name="Coll_EndBal" localSheetId="5">#REF!</definedName>
    <definedName name="Coll_EndBal" localSheetId="6">#REF!</definedName>
    <definedName name="Coll_EndBal" localSheetId="9">#REF!</definedName>
    <definedName name="Coll_EndBal" localSheetId="7">#REF!</definedName>
    <definedName name="Coll_EndBal" localSheetId="1">#REF!</definedName>
    <definedName name="Coll_EndBal" localSheetId="2">#REF!</definedName>
    <definedName name="Coll_EndBal" localSheetId="3">#REF!</definedName>
    <definedName name="Coll_EndBal">#REF!</definedName>
    <definedName name="Curr_DistDate" localSheetId="8">#REF!</definedName>
    <definedName name="Curr_DistDate" localSheetId="4">#REF!</definedName>
    <definedName name="Curr_DistDate" localSheetId="0">#REF!</definedName>
    <definedName name="Curr_DistDate" localSheetId="10">#REF!</definedName>
    <definedName name="Curr_DistDate" localSheetId="5">#REF!</definedName>
    <definedName name="Curr_DistDate" localSheetId="6">#REF!</definedName>
    <definedName name="Curr_DistDate" localSheetId="9">#REF!</definedName>
    <definedName name="Curr_DistDate" localSheetId="7">#REF!</definedName>
    <definedName name="Curr_DistDate" localSheetId="1">#REF!</definedName>
    <definedName name="Curr_DistDate" localSheetId="2">#REF!</definedName>
    <definedName name="Curr_DistDate" localSheetId="3">#REF!</definedName>
    <definedName name="Curr_DistDate">#REF!</definedName>
    <definedName name="Events_of_Default" localSheetId="8">#REF!</definedName>
    <definedName name="Events_of_Default" localSheetId="4">#REF!</definedName>
    <definedName name="Events_of_Default" localSheetId="0">#REF!</definedName>
    <definedName name="Events_of_Default" localSheetId="10">#REF!</definedName>
    <definedName name="Events_of_Default" localSheetId="5">#REF!</definedName>
    <definedName name="Events_of_Default" localSheetId="6">#REF!</definedName>
    <definedName name="Events_of_Default" localSheetId="9">#REF!</definedName>
    <definedName name="Events_of_Default" localSheetId="7">#REF!</definedName>
    <definedName name="Events_of_Default" localSheetId="1">#REF!</definedName>
    <definedName name="Events_of_Default" localSheetId="2">#REF!</definedName>
    <definedName name="Events_of_Default" localSheetId="3">#REF!</definedName>
    <definedName name="Events_of_Default">#REF!</definedName>
    <definedName name="First_DistDate" localSheetId="8">#REF!</definedName>
    <definedName name="First_DistDate" localSheetId="4">#REF!</definedName>
    <definedName name="First_DistDate" localSheetId="0">#REF!</definedName>
    <definedName name="First_DistDate" localSheetId="10">#REF!</definedName>
    <definedName name="First_DistDate" localSheetId="5">#REF!</definedName>
    <definedName name="First_DistDate" localSheetId="6">#REF!</definedName>
    <definedName name="First_DistDate" localSheetId="9">#REF!</definedName>
    <definedName name="First_DistDate" localSheetId="7">#REF!</definedName>
    <definedName name="First_DistDate" localSheetId="1">#REF!</definedName>
    <definedName name="First_DistDate" localSheetId="2">#REF!</definedName>
    <definedName name="First_DistDate" localSheetId="3">#REF!</definedName>
    <definedName name="First_DistDate">#REF!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#REF!</definedName>
    <definedName name="OC_BegBal" localSheetId="4">#REF!</definedName>
    <definedName name="OC_BegBal" localSheetId="0">#REF!</definedName>
    <definedName name="OC_BegBal" localSheetId="10">#REF!</definedName>
    <definedName name="OC_BegBal" localSheetId="5">#REF!</definedName>
    <definedName name="OC_BegBal" localSheetId="6">#REF!</definedName>
    <definedName name="OC_BegBal" localSheetId="9">#REF!</definedName>
    <definedName name="OC_BegBal" localSheetId="7">#REF!</definedName>
    <definedName name="OC_BegBal" localSheetId="1">#REF!</definedName>
    <definedName name="OC_BegBal" localSheetId="2">#REF!</definedName>
    <definedName name="OC_BegBal" localSheetId="3">#REF!</definedName>
    <definedName name="OC_BegBal">#REF!</definedName>
    <definedName name="OC_EndBal" localSheetId="8">#REF!</definedName>
    <definedName name="OC_EndBal" localSheetId="4">#REF!</definedName>
    <definedName name="OC_EndBal" localSheetId="0">#REF!</definedName>
    <definedName name="OC_EndBal" localSheetId="10">#REF!</definedName>
    <definedName name="OC_EndBal" localSheetId="5">#REF!</definedName>
    <definedName name="OC_EndBal" localSheetId="6">#REF!</definedName>
    <definedName name="OC_EndBal" localSheetId="9">#REF!</definedName>
    <definedName name="OC_EndBal" localSheetId="7">#REF!</definedName>
    <definedName name="OC_EndBal" localSheetId="1">#REF!</definedName>
    <definedName name="OC_EndBal" localSheetId="2">#REF!</definedName>
    <definedName name="OC_EndBal" localSheetId="3">#REF!</definedName>
    <definedName name="OC_EndBal">#REF!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#REF!</definedName>
    <definedName name="Prev_DistDate" localSheetId="4">#REF!</definedName>
    <definedName name="Prev_DistDate" localSheetId="0">#REF!</definedName>
    <definedName name="Prev_DistDate" localSheetId="10">#REF!</definedName>
    <definedName name="Prev_DistDate" localSheetId="5">#REF!</definedName>
    <definedName name="Prev_DistDate" localSheetId="6">#REF!</definedName>
    <definedName name="Prev_DistDate" localSheetId="9">#REF!</definedName>
    <definedName name="Prev_DistDate" localSheetId="7">#REF!</definedName>
    <definedName name="Prev_DistDate" localSheetId="1">#REF!</definedName>
    <definedName name="Prev_DistDate" localSheetId="2">#REF!</definedName>
    <definedName name="Prev_DistDate" localSheetId="3">#REF!</definedName>
    <definedName name="Prev_DistDate">#REF!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Res_Fund" localSheetId="8">#REF!</definedName>
    <definedName name="Res_Fund" localSheetId="4">#REF!</definedName>
    <definedName name="Res_Fund" localSheetId="0">#REF!</definedName>
    <definedName name="Res_Fund" localSheetId="10">#REF!</definedName>
    <definedName name="Res_Fund" localSheetId="5">#REF!</definedName>
    <definedName name="Res_Fund" localSheetId="6">#REF!</definedName>
    <definedName name="Res_Fund" localSheetId="9">#REF!</definedName>
    <definedName name="Res_Fund" localSheetId="7">#REF!</definedName>
    <definedName name="Res_Fund" localSheetId="1">#REF!</definedName>
    <definedName name="Res_Fund" localSheetId="2">#REF!</definedName>
    <definedName name="Res_Fund" localSheetId="3">#REF!</definedName>
    <definedName name="Res_Fund">#REF!</definedName>
    <definedName name="Rescission" localSheetId="8">#REF!</definedName>
    <definedName name="Rescission" localSheetId="4">#REF!</definedName>
    <definedName name="Rescission" localSheetId="0">#REF!</definedName>
    <definedName name="Rescission" localSheetId="10">#REF!</definedName>
    <definedName name="Rescission" localSheetId="5">#REF!</definedName>
    <definedName name="Rescission" localSheetId="6">#REF!</definedName>
    <definedName name="Rescission" localSheetId="9">#REF!</definedName>
    <definedName name="Rescission" localSheetId="7">#REF!</definedName>
    <definedName name="Rescission" localSheetId="1">#REF!</definedName>
    <definedName name="Rescission" localSheetId="2">#REF!</definedName>
    <definedName name="Rescission" localSheetId="3">#REF!</definedName>
    <definedName name="Rescission">#REF!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7" i="12" l="1"/>
  <c r="E182" i="12"/>
  <c r="D182" i="12"/>
  <c r="D175" i="12"/>
  <c r="E175" i="12"/>
  <c r="F175" i="12"/>
  <c r="D159" i="12"/>
  <c r="E149" i="12"/>
  <c r="E131" i="12"/>
  <c r="E112" i="12"/>
  <c r="E113" i="12"/>
  <c r="E111" i="12"/>
  <c r="E110" i="12"/>
  <c r="E181" i="12"/>
  <c r="E42" i="12"/>
  <c r="E37" i="12"/>
  <c r="E47" i="12" s="1"/>
  <c r="E57" i="12" s="1"/>
  <c r="E59" i="12" s="1"/>
  <c r="D27" i="12"/>
  <c r="E27" i="12"/>
  <c r="D25" i="12"/>
  <c r="E25" i="12"/>
  <c r="C29" i="12"/>
  <c r="B29" i="12"/>
  <c r="E28" i="12"/>
  <c r="F18" i="12"/>
  <c r="E26" i="12"/>
  <c r="F16" i="12"/>
  <c r="F15" i="12"/>
  <c r="E13" i="12"/>
  <c r="E24" i="12"/>
  <c r="D13" i="12"/>
  <c r="F14" i="12"/>
  <c r="E52" i="12"/>
  <c r="C12" i="12"/>
  <c r="F10" i="12" s="1"/>
  <c r="D187" i="11"/>
  <c r="E182" i="11"/>
  <c r="D175" i="11"/>
  <c r="F175" i="11"/>
  <c r="E175" i="11"/>
  <c r="D165" i="11"/>
  <c r="D159" i="11"/>
  <c r="E149" i="11"/>
  <c r="E131" i="11"/>
  <c r="E112" i="11"/>
  <c r="E110" i="11"/>
  <c r="E113" i="11"/>
  <c r="E111" i="11"/>
  <c r="E181" i="11"/>
  <c r="E47" i="11"/>
  <c r="E57" i="11" s="1"/>
  <c r="E59" i="11" s="1"/>
  <c r="E42" i="11"/>
  <c r="E37" i="11"/>
  <c r="E26" i="11"/>
  <c r="D26" i="11"/>
  <c r="E24" i="11"/>
  <c r="D24" i="11"/>
  <c r="C29" i="11"/>
  <c r="B29" i="11"/>
  <c r="F19" i="11"/>
  <c r="E28" i="11"/>
  <c r="E27" i="11"/>
  <c r="F17" i="11"/>
  <c r="E25" i="11"/>
  <c r="F15" i="11"/>
  <c r="D13" i="11"/>
  <c r="F14" i="11"/>
  <c r="E13" i="11"/>
  <c r="F13" i="11" s="1"/>
  <c r="E23" i="11"/>
  <c r="C13" i="11"/>
  <c r="C12" i="11"/>
  <c r="F10" i="11" s="1"/>
  <c r="D187" i="10"/>
  <c r="E182" i="10"/>
  <c r="D175" i="10"/>
  <c r="F175" i="10"/>
  <c r="E175" i="10"/>
  <c r="D165" i="10"/>
  <c r="D159" i="10"/>
  <c r="E149" i="10"/>
  <c r="E131" i="10"/>
  <c r="E112" i="10"/>
  <c r="E110" i="10"/>
  <c r="E113" i="10"/>
  <c r="E111" i="10"/>
  <c r="E181" i="10"/>
  <c r="E42" i="10"/>
  <c r="E47" i="10" s="1"/>
  <c r="E57" i="10" s="1"/>
  <c r="E59" i="10" s="1"/>
  <c r="E37" i="10"/>
  <c r="E26" i="10"/>
  <c r="D26" i="10"/>
  <c r="E24" i="10"/>
  <c r="D24" i="10"/>
  <c r="C29" i="10"/>
  <c r="B29" i="10"/>
  <c r="E28" i="10"/>
  <c r="E27" i="10"/>
  <c r="F17" i="10"/>
  <c r="E25" i="10"/>
  <c r="F15" i="10"/>
  <c r="F14" i="10"/>
  <c r="E13" i="10"/>
  <c r="F13" i="10" s="1"/>
  <c r="D13" i="10"/>
  <c r="E23" i="10"/>
  <c r="C13" i="10"/>
  <c r="C12" i="10"/>
  <c r="D187" i="9"/>
  <c r="E181" i="9"/>
  <c r="E182" i="9"/>
  <c r="D182" i="9"/>
  <c r="F175" i="9"/>
  <c r="E175" i="9"/>
  <c r="D175" i="9"/>
  <c r="D165" i="9"/>
  <c r="D166" i="9" s="1"/>
  <c r="D159" i="9"/>
  <c r="E149" i="9"/>
  <c r="E131" i="9"/>
  <c r="E110" i="9"/>
  <c r="E111" i="9"/>
  <c r="E113" i="9"/>
  <c r="E112" i="9"/>
  <c r="E42" i="9"/>
  <c r="E37" i="9"/>
  <c r="E47" i="9" s="1"/>
  <c r="E57" i="9" s="1"/>
  <c r="E59" i="9" s="1"/>
  <c r="E28" i="9"/>
  <c r="E27" i="9"/>
  <c r="E26" i="9"/>
  <c r="D26" i="9"/>
  <c r="E25" i="9"/>
  <c r="E24" i="9"/>
  <c r="C29" i="9"/>
  <c r="B29" i="9"/>
  <c r="F19" i="9"/>
  <c r="D28" i="9"/>
  <c r="D27" i="9"/>
  <c r="F17" i="9"/>
  <c r="D13" i="9"/>
  <c r="D25" i="9"/>
  <c r="F15" i="9"/>
  <c r="D24" i="9"/>
  <c r="E13" i="9"/>
  <c r="F14" i="9"/>
  <c r="C12" i="9"/>
  <c r="D187" i="8"/>
  <c r="E181" i="8"/>
  <c r="E182" i="8"/>
  <c r="D182" i="8"/>
  <c r="F175" i="8"/>
  <c r="E175" i="8"/>
  <c r="D175" i="8"/>
  <c r="D165" i="8"/>
  <c r="D166" i="8" s="1"/>
  <c r="D159" i="8"/>
  <c r="E149" i="8"/>
  <c r="E131" i="8"/>
  <c r="E111" i="8"/>
  <c r="E113" i="8"/>
  <c r="E110" i="8"/>
  <c r="E112" i="8"/>
  <c r="E53" i="8"/>
  <c r="E42" i="8"/>
  <c r="E37" i="8"/>
  <c r="E47" i="8" s="1"/>
  <c r="E57" i="8" s="1"/>
  <c r="E59" i="8" s="1"/>
  <c r="E27" i="8"/>
  <c r="E26" i="8"/>
  <c r="D26" i="8"/>
  <c r="E25" i="8"/>
  <c r="C29" i="8"/>
  <c r="B29" i="8"/>
  <c r="E28" i="8"/>
  <c r="D27" i="8"/>
  <c r="F17" i="8"/>
  <c r="F16" i="8"/>
  <c r="D25" i="8"/>
  <c r="F15" i="8"/>
  <c r="E24" i="8"/>
  <c r="D13" i="8"/>
  <c r="F14" i="8"/>
  <c r="E13" i="8"/>
  <c r="E52" i="8"/>
  <c r="C12" i="8"/>
  <c r="F10" i="8" s="1"/>
  <c r="D187" i="7"/>
  <c r="E182" i="7"/>
  <c r="D175" i="7"/>
  <c r="F175" i="7"/>
  <c r="E175" i="7"/>
  <c r="D165" i="7"/>
  <c r="D159" i="7"/>
  <c r="E149" i="7"/>
  <c r="E131" i="7"/>
  <c r="E112" i="7"/>
  <c r="E110" i="7"/>
  <c r="E113" i="7"/>
  <c r="E111" i="7"/>
  <c r="E181" i="7"/>
  <c r="E47" i="7"/>
  <c r="E57" i="7" s="1"/>
  <c r="E59" i="7" s="1"/>
  <c r="E42" i="7"/>
  <c r="E37" i="7"/>
  <c r="E26" i="7"/>
  <c r="D26" i="7"/>
  <c r="E24" i="7"/>
  <c r="D24" i="7"/>
  <c r="C29" i="7"/>
  <c r="B29" i="7"/>
  <c r="E28" i="7"/>
  <c r="E27" i="7"/>
  <c r="F17" i="7"/>
  <c r="E25" i="7"/>
  <c r="F15" i="7"/>
  <c r="F14" i="7"/>
  <c r="E13" i="7"/>
  <c r="D13" i="7"/>
  <c r="E23" i="7"/>
  <c r="E52" i="7"/>
  <c r="C12" i="7"/>
  <c r="D187" i="6"/>
  <c r="E182" i="6"/>
  <c r="D175" i="6"/>
  <c r="F175" i="6"/>
  <c r="E175" i="6"/>
  <c r="D165" i="6"/>
  <c r="D159" i="6"/>
  <c r="E149" i="6"/>
  <c r="E131" i="6"/>
  <c r="E112" i="6"/>
  <c r="E110" i="6"/>
  <c r="E113" i="6"/>
  <c r="E111" i="6"/>
  <c r="E181" i="6"/>
  <c r="E47" i="6"/>
  <c r="E57" i="6" s="1"/>
  <c r="E59" i="6" s="1"/>
  <c r="E42" i="6"/>
  <c r="E37" i="6"/>
  <c r="E26" i="6"/>
  <c r="D26" i="6"/>
  <c r="E24" i="6"/>
  <c r="D24" i="6"/>
  <c r="C29" i="6"/>
  <c r="B29" i="6"/>
  <c r="F19" i="6"/>
  <c r="E28" i="6"/>
  <c r="E27" i="6"/>
  <c r="F17" i="6"/>
  <c r="E25" i="6"/>
  <c r="F15" i="6"/>
  <c r="D13" i="6"/>
  <c r="E13" i="6"/>
  <c r="F14" i="6"/>
  <c r="C12" i="6"/>
  <c r="D187" i="5"/>
  <c r="E182" i="5"/>
  <c r="D175" i="5"/>
  <c r="E175" i="5"/>
  <c r="F175" i="5"/>
  <c r="D165" i="5"/>
  <c r="D159" i="5"/>
  <c r="E149" i="5"/>
  <c r="E131" i="5"/>
  <c r="E112" i="5"/>
  <c r="E110" i="5"/>
  <c r="E113" i="5"/>
  <c r="E111" i="5"/>
  <c r="E181" i="5"/>
  <c r="E42" i="5"/>
  <c r="E37" i="5"/>
  <c r="E47" i="5" s="1"/>
  <c r="E57" i="5" s="1"/>
  <c r="E59" i="5" s="1"/>
  <c r="D27" i="5"/>
  <c r="D25" i="5"/>
  <c r="E24" i="5"/>
  <c r="D24" i="5"/>
  <c r="D23" i="5"/>
  <c r="C29" i="5"/>
  <c r="B29" i="5"/>
  <c r="E28" i="5"/>
  <c r="F18" i="5"/>
  <c r="E27" i="5"/>
  <c r="E26" i="5"/>
  <c r="E25" i="5"/>
  <c r="F15" i="5"/>
  <c r="D13" i="5"/>
  <c r="E13" i="5"/>
  <c r="F14" i="5"/>
  <c r="C12" i="5"/>
  <c r="D187" i="4"/>
  <c r="E182" i="4"/>
  <c r="D175" i="4"/>
  <c r="E175" i="4"/>
  <c r="F175" i="4"/>
  <c r="D159" i="4"/>
  <c r="E149" i="4"/>
  <c r="E131" i="4"/>
  <c r="E112" i="4"/>
  <c r="E113" i="4"/>
  <c r="E111" i="4"/>
  <c r="E110" i="4"/>
  <c r="E181" i="4"/>
  <c r="E42" i="4"/>
  <c r="E37" i="4"/>
  <c r="D27" i="4"/>
  <c r="E27" i="4"/>
  <c r="D25" i="4"/>
  <c r="E25" i="4"/>
  <c r="C29" i="4"/>
  <c r="B29" i="4"/>
  <c r="E28" i="4"/>
  <c r="F18" i="4"/>
  <c r="E26" i="4"/>
  <c r="F16" i="4"/>
  <c r="F15" i="4"/>
  <c r="E13" i="4"/>
  <c r="E24" i="4"/>
  <c r="D13" i="4"/>
  <c r="F14" i="4"/>
  <c r="C12" i="4"/>
  <c r="E175" i="3"/>
  <c r="F175" i="3"/>
  <c r="D159" i="3"/>
  <c r="E149" i="3"/>
  <c r="E131" i="3"/>
  <c r="E112" i="3"/>
  <c r="E111" i="3"/>
  <c r="E113" i="3"/>
  <c r="E110" i="3"/>
  <c r="E181" i="3"/>
  <c r="E42" i="3"/>
  <c r="E37" i="3"/>
  <c r="E47" i="3" s="1"/>
  <c r="E57" i="3" s="1"/>
  <c r="E59" i="3" s="1"/>
  <c r="E27" i="3"/>
  <c r="E25" i="3"/>
  <c r="B29" i="3"/>
  <c r="E28" i="3"/>
  <c r="D27" i="3"/>
  <c r="E26" i="3"/>
  <c r="F16" i="3"/>
  <c r="D25" i="3"/>
  <c r="E24" i="3"/>
  <c r="D13" i="3"/>
  <c r="F14" i="3"/>
  <c r="E13" i="3"/>
  <c r="E52" i="3"/>
  <c r="C12" i="3"/>
  <c r="E53" i="12" l="1"/>
  <c r="E52" i="11"/>
  <c r="E53" i="11" s="1"/>
  <c r="D23" i="12"/>
  <c r="D165" i="12"/>
  <c r="D166" i="12" s="1"/>
  <c r="E23" i="12"/>
  <c r="D182" i="10"/>
  <c r="D182" i="11"/>
  <c r="F17" i="12"/>
  <c r="F10" i="9"/>
  <c r="C13" i="12"/>
  <c r="F13" i="12" s="1"/>
  <c r="D24" i="12"/>
  <c r="D26" i="12"/>
  <c r="D28" i="12"/>
  <c r="F19" i="12"/>
  <c r="D166" i="11"/>
  <c r="F10" i="10"/>
  <c r="F16" i="11"/>
  <c r="F18" i="11"/>
  <c r="D23" i="11"/>
  <c r="D25" i="11"/>
  <c r="D27" i="11"/>
  <c r="E52" i="10"/>
  <c r="E53" i="10" s="1"/>
  <c r="D28" i="11"/>
  <c r="D166" i="10"/>
  <c r="F16" i="10"/>
  <c r="F18" i="10"/>
  <c r="D23" i="10"/>
  <c r="D25" i="10"/>
  <c r="D27" i="10"/>
  <c r="E52" i="9"/>
  <c r="E53" i="9" s="1"/>
  <c r="D28" i="10"/>
  <c r="F19" i="10"/>
  <c r="F16" i="9"/>
  <c r="F18" i="9"/>
  <c r="D23" i="9"/>
  <c r="E23" i="9"/>
  <c r="C13" i="9"/>
  <c r="F13" i="9" s="1"/>
  <c r="F10" i="6"/>
  <c r="F18" i="8"/>
  <c r="D23" i="8"/>
  <c r="E23" i="8"/>
  <c r="E53" i="7"/>
  <c r="C13" i="8"/>
  <c r="F13" i="8" s="1"/>
  <c r="D24" i="8"/>
  <c r="D28" i="8"/>
  <c r="F10" i="5"/>
  <c r="D166" i="5"/>
  <c r="E52" i="6"/>
  <c r="E53" i="6" s="1"/>
  <c r="D182" i="6"/>
  <c r="F10" i="7"/>
  <c r="F19" i="8"/>
  <c r="D182" i="7"/>
  <c r="D166" i="7"/>
  <c r="F16" i="7"/>
  <c r="F18" i="7"/>
  <c r="D23" i="7"/>
  <c r="D25" i="7"/>
  <c r="D27" i="7"/>
  <c r="C13" i="7"/>
  <c r="F13" i="7" s="1"/>
  <c r="D28" i="7"/>
  <c r="F19" i="7"/>
  <c r="D166" i="6"/>
  <c r="F16" i="6"/>
  <c r="F18" i="6"/>
  <c r="D23" i="6"/>
  <c r="D25" i="6"/>
  <c r="D27" i="6"/>
  <c r="D182" i="5"/>
  <c r="E23" i="6"/>
  <c r="C13" i="6"/>
  <c r="F13" i="6" s="1"/>
  <c r="D28" i="6"/>
  <c r="E52" i="5"/>
  <c r="E53" i="5" s="1"/>
  <c r="E52" i="4"/>
  <c r="F16" i="5"/>
  <c r="E23" i="5"/>
  <c r="D182" i="4"/>
  <c r="F10" i="4"/>
  <c r="F17" i="5"/>
  <c r="C13" i="5"/>
  <c r="F13" i="5" s="1"/>
  <c r="D26" i="5"/>
  <c r="D28" i="5"/>
  <c r="F19" i="5"/>
  <c r="E53" i="4"/>
  <c r="E47" i="4"/>
  <c r="E57" i="4" s="1"/>
  <c r="E59" i="4" s="1"/>
  <c r="D23" i="4"/>
  <c r="D165" i="4"/>
  <c r="D166" i="4" s="1"/>
  <c r="E23" i="4"/>
  <c r="D187" i="3"/>
  <c r="F17" i="4"/>
  <c r="F10" i="3"/>
  <c r="C13" i="4"/>
  <c r="F13" i="4" s="1"/>
  <c r="D24" i="4"/>
  <c r="D26" i="4"/>
  <c r="D28" i="4"/>
  <c r="F19" i="4"/>
  <c r="E182" i="3"/>
  <c r="D182" i="3"/>
  <c r="E53" i="3"/>
  <c r="D175" i="3"/>
  <c r="F18" i="3"/>
  <c r="D23" i="3"/>
  <c r="D165" i="3"/>
  <c r="D166" i="3" s="1"/>
  <c r="F15" i="3"/>
  <c r="E23" i="3"/>
  <c r="F17" i="3"/>
  <c r="C29" i="3"/>
  <c r="C13" i="3"/>
  <c r="F13" i="3" s="1"/>
  <c r="D24" i="3"/>
  <c r="D26" i="3"/>
  <c r="D28" i="3"/>
  <c r="F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E6915F40-1313-40A2-9DA6-EC4FD0EBFD36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E121A96-BF06-491C-BC1E-3FA748AE2420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E8614AC7-D324-4710-9805-D8876D6B7DB4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5DD4EB82-4478-44D2-A3E9-910E1D38143C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4643CDD1-1C7E-4D05-9D58-A4F27AFC59F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122E66D2-F91E-4B94-9668-C4D694AF06D7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EE616968-13FC-4D75-AB93-B681893668AE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A6205BBC-46AA-4989-AB2C-94E37DC4B12A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F9119449-F233-4DD7-85F6-A509613D2A6D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5BB3230D-821A-4C93-AEB9-2B6D82E3718A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35E89935-4D12-4BE3-9A80-2A60BA6E35D3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NMAC</author>
  </authors>
  <commentList>
    <comment ref="G135" authorId="0" shapeId="0" xr:uid="{E5086AD2-C24D-419F-904B-85BF2907FF1D}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<sst xmlns="http://schemas.openxmlformats.org/spreadsheetml/2006/main" count="2042" uniqueCount="158">
  <si>
    <t>Nissan Auto Receivables 2020-B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</si>
  <si>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</si>
  <si>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</si>
  <si>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</si>
  <si>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</si>
  <si>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</si>
  <si>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</si>
  <si>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</si>
  <si>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</si>
  <si>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</si>
  <si>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</si>
  <si>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</si>
  <si>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</si>
  <si>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</si>
  <si>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</si>
  <si>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</si>
  <si>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</si>
  <si>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</si>
  <si>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</si>
  <si>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</si>
  <si>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</si>
  <si>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</si>
  <si>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</si>
  <si>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</si>
  <si>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</si>
  <si>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</si>
  <si>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</si>
  <si>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</si>
  <si>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</si>
  <si>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</si>
  <si>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</si>
  <si>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</si>
  <si>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</si>
  <si>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</si>
  <si>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</si>
  <si>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</si>
  <si>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</si>
  <si>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</si>
  <si>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</si>
  <si>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</si>
  <si>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</si>
  <si>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</si>
  <si>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</si>
  <si>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</si>
  <si>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</si>
  <si>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</si>
  <si>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</si>
  <si>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</si>
  <si>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</si>
  <si>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</si>
  <si>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</si>
  <si>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</si>
  <si>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</si>
  <si>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</si>
  <si>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</si>
  <si>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</si>
  <si>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</si>
  <si>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</si>
  <si>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</si>
  <si>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</si>
  <si>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</si>
  <si>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</si>
  <si>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</si>
  <si>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</si>
  <si>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</si>
  <si>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</si>
  <si>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</si>
  <si>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</si>
  <si>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</si>
  <si>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</si>
  <si>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</si>
  <si>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</si>
  <si>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</si>
  <si>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</si>
  <si>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</si>
  <si>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</si>
  <si>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</si>
  <si>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</si>
  <si>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</si>
  <si>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</si>
  <si>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</si>
  <si>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</si>
  <si>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</si>
  <si>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</si>
  <si>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</si>
  <si>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</si>
  <si>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</si>
  <si>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</si>
  <si>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</si>
  <si>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</si>
  <si>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</si>
  <si>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</si>
  <si>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</si>
  <si>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</si>
  <si>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</si>
  <si>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</si>
  <si>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</si>
  <si>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</si>
  <si>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</si>
  <si>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</si>
  <si>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</si>
  <si>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</si>
  <si>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</si>
  <si>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</si>
  <si>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</si>
  <si>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</si>
  <si>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</si>
  <si>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</si>
  <si>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</si>
  <si>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</si>
  <si>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</si>
  <si>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</si>
  <si>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</si>
  <si>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</si>
  <si>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</si>
  <si>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</si>
  <si>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</si>
  <si>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</si>
  <si>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</si>
  <si>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</si>
  <si>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</si>
  <si>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</si>
  <si>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</si>
  <si>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</si>
  <si>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</si>
  <si>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</si>
  <si>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</si>
  <si>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</si>
  <si>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</si>
  <si>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</si>
  <si>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</si>
  <si>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</si>
  <si>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</si>
  <si>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</si>
  <si>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</si>
  <si>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</si>
  <si>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</si>
  <si>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</si>
  <si>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</si>
  <si>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</si>
  <si>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</si>
  <si>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</si>
  <si>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</si>
  <si>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</si>
  <si>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</si>
  <si>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</si>
  <si>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</si>
  <si>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</si>
  <si>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</si>
  <si>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</si>
  <si>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</si>
  <si>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</si>
  <si>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</si>
  <si>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</si>
  <si>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</si>
  <si>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</si>
  <si>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NO</t>
  </si>
  <si>
    <t>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</si>
</sst>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/>
    <xf numFmtId="0" fontId="4" fillId="0" borderId="0" xfId="0" applyFo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/>
    <xf numFmtId="15" fontId="6" fillId="0" borderId="0" xfId="3" applyNumberFormat="1" applyFont="1"/>
    <xf numFmtId="39" fontId="6" fillId="0" borderId="0" xfId="3" applyNumberFormat="1" applyFont="1"/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6" fillId="0" borderId="0" xfId="3" applyNumberFormat="1" applyFont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Alignment="1">
      <alignment horizontal="left" indent="1"/>
    </xf>
    <xf numFmtId="166" fontId="9" fillId="0" borderId="0" xfId="0" applyNumberFormat="1" applyFont="1"/>
    <xf numFmtId="164" fontId="2" fillId="0" borderId="0" xfId="0" applyNumberFormat="1" applyFont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Alignment="1">
      <alignment horizontal="right"/>
    </xf>
    <xf numFmtId="39" fontId="6" fillId="0" borderId="3" xfId="3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Font="1" applyFill="1"/>
    <xf numFmtId="39" fontId="6" fillId="0" borderId="2" xfId="3" applyNumberFormat="1" applyFont="1" applyBorder="1"/>
    <xf numFmtId="0" fontId="10" fillId="0" borderId="0" xfId="0" applyFont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3" applyFont="1" applyAlignment="1">
      <alignment horizontal="right"/>
    </xf>
    <xf numFmtId="0" fontId="12" fillId="0" borderId="0" xfId="0" applyFont="1" applyAlignment="1">
      <alignment vertical="center" wrapText="1"/>
    </xf>
  </cellXfs>
  <cellStyles count="8">
    <cellStyle name="Comma" xfId="1" builtinId="3"/>
    <cellStyle name="Comma 10" xfId="7" xr:uid="{64ED7E94-3E87-4EC4-ADA2-F99E7A9DAFC1}"/>
    <cellStyle name="Comma 2" xfId="5" xr:uid="{AA7E5790-E4DF-44A8-8E81-BA56A921D7D3}"/>
    <cellStyle name="Comma 3 2" xfId="4" xr:uid="{0DDF976D-F5FA-4EEF-BCE7-8EA1C7DCBA66}"/>
    <cellStyle name="Normal" xfId="0" builtinId="0"/>
    <cellStyle name="Normal 3" xfId="3" xr:uid="{60665E8F-B4D0-4FAB-985A-50A29BEDEE8F}"/>
    <cellStyle name="Percent" xfId="2" builtinId="5"/>
    <cellStyle name="Percent 3 2" xfId="6" xr:uid="{BE844ECD-2449-4A2E-849A-261A645EE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EEBA1-32B1-4691-99F7-D5B7E407D27A}">
  <sheetPr codeName="Sheet10">
    <pageSetUpPr fitToPage="1"/>
  </sheetPr>
  <dimension ref="A1:IV228"/>
  <sheetViews>
    <sheetView tabSelected="1" showRuler="0" zoomScale="80" zoomScaleNormal="80" zoomScaleSheetLayoutView="90" workbookViewId="0">
      <selection activeCell="G7" sqref="G7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45291</v>
      </c>
      <c r="C3" s="7" t="s">
        <v>2</v>
      </c>
      <c r="D3" s="2">
        <v>30</v>
      </c>
      <c r="E3" s="2" t="s">
        <v>3</v>
      </c>
      <c r="F3" s="8">
        <v>45261</v>
      </c>
      <c r="G3" s="2"/>
    </row>
    <row r="4" spans="1:13" ht="15.75" customHeight="1" x14ac:dyDescent="0.45">
      <c r="A4" s="2" t="s">
        <v>4</v>
      </c>
      <c r="B4" s="6">
        <v>45307</v>
      </c>
      <c r="C4" s="7" t="s">
        <v>5</v>
      </c>
      <c r="D4" s="9">
        <v>32</v>
      </c>
      <c r="E4" s="2" t="s">
        <v>6</v>
      </c>
      <c r="F4" s="8">
        <v>45291</v>
      </c>
      <c r="G4" s="2"/>
    </row>
    <row r="5" spans="1:13" ht="17.25" customHeight="1" x14ac:dyDescent="0.45">
      <c r="C5" s="5"/>
      <c r="E5" s="2" t="s">
        <v>7</v>
      </c>
      <c r="F5" s="8">
        <v>45275</v>
      </c>
      <c r="G5" s="2"/>
    </row>
    <row r="6" spans="1:13" ht="15.75" customHeight="1" x14ac:dyDescent="0.45">
      <c r="C6" s="5"/>
      <c r="E6" s="2" t="s">
        <v>8</v>
      </c>
      <c r="F6" s="8">
        <v>45307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102576093.70999999</v>
      </c>
      <c r="E10" s="19">
        <v>93740199.599999994</v>
      </c>
      <c r="F10" s="20">
        <f>IF(C12&lt;=0,0,E10/C12)</f>
        <v>6.8862783746902675E-2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1260285.53</v>
      </c>
      <c r="E11" s="19">
        <v>1110014.56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101315808.17999999</v>
      </c>
      <c r="E12" s="19">
        <v>92630185.039999992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101315808.17999999</v>
      </c>
      <c r="E13" s="19">
        <f>SUM(E14:E19)</f>
        <v>92630185.039999992</v>
      </c>
      <c r="F13" s="20">
        <f>IF(C13&lt;=0,0,E13/C13)</f>
        <v>6.8047352449259121E-2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40055131.519999996</v>
      </c>
      <c r="E18" s="19">
        <v>31369508.379999995</v>
      </c>
      <c r="F18" s="20">
        <f t="shared" si="0"/>
        <v>0.29593875830188676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8685623.1400000006</v>
      </c>
      <c r="C27" s="18">
        <v>23699.29</v>
      </c>
      <c r="D27" s="34">
        <f t="shared" si="1"/>
        <v>81.939840943396234</v>
      </c>
      <c r="E27" s="35">
        <f t="shared" si="2"/>
        <v>0.22357820754716981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8685623.1400000006</v>
      </c>
      <c r="C29" s="36">
        <f>SUM(C23:C28)</f>
        <v>23699.29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277402.75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277402.75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8782204.1500000004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8782204.1500000004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57762.45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9117369.3499999996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16365</v>
      </c>
      <c r="E51" s="48">
        <v>101315808.17999999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8685623.1400000006</v>
      </c>
      <c r="F52" s="43"/>
      <c r="G52" s="44"/>
    </row>
    <row r="53" spans="1:7" x14ac:dyDescent="0.35">
      <c r="A53" s="26"/>
      <c r="D53" s="55">
        <v>15317</v>
      </c>
      <c r="E53" s="56">
        <f>E51-E52</f>
        <v>92630185.039999992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9117369.3499999996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9117369.3499999996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85480.08</v>
      </c>
      <c r="F64" s="43"/>
      <c r="G64" s="44"/>
    </row>
    <row r="65" spans="1:7" x14ac:dyDescent="0.35">
      <c r="A65" s="41" t="s">
        <v>51</v>
      </c>
      <c r="E65" s="57">
        <v>85480.08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23699.29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23699.29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23699.29</v>
      </c>
      <c r="F110" s="43"/>
      <c r="G110" s="44"/>
    </row>
    <row r="111" spans="1:7" x14ac:dyDescent="0.35">
      <c r="A111" s="58" t="s">
        <v>86</v>
      </c>
      <c r="E111" s="12">
        <f>E74+E82+E90+E98+E106</f>
        <v>23699.29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9008189.9819083326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8685623.1400000006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8685623.1400000006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322566.84190833196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322566.84190833196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3.3141687900000001E-2</v>
      </c>
      <c r="F153" s="43"/>
      <c r="G153" s="44"/>
    </row>
    <row r="154" spans="1:256" x14ac:dyDescent="0.35">
      <c r="A154" s="26" t="s">
        <v>114</v>
      </c>
      <c r="E154" s="60">
        <v>18.773845999999999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53689.96</v>
      </c>
      <c r="E157" s="2">
        <v>10</v>
      </c>
      <c r="F157" s="65"/>
      <c r="G157" s="44"/>
    </row>
    <row r="158" spans="1:256" x14ac:dyDescent="0.35">
      <c r="A158" s="26" t="s">
        <v>116</v>
      </c>
      <c r="D158" s="61">
        <v>57762.45</v>
      </c>
      <c r="F158" s="43"/>
      <c r="G158" s="44"/>
    </row>
    <row r="159" spans="1:256" x14ac:dyDescent="0.35">
      <c r="A159" s="2" t="s">
        <v>117</v>
      </c>
      <c r="D159" s="22">
        <f>+D157-D158</f>
        <v>-4072.489999999998</v>
      </c>
    </row>
    <row r="160" spans="1:256" x14ac:dyDescent="0.35">
      <c r="A160" s="26" t="s">
        <v>118</v>
      </c>
      <c r="D160" s="12">
        <v>102576093.70999999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5.3136724000000003E-3</v>
      </c>
      <c r="F162" s="65"/>
      <c r="G162" s="44"/>
    </row>
    <row r="163" spans="1:7" x14ac:dyDescent="0.35">
      <c r="A163" s="26" t="s">
        <v>120</v>
      </c>
      <c r="D163" s="66">
        <v>9.5456276999999999E-3</v>
      </c>
      <c r="F163" s="65"/>
      <c r="G163" s="44"/>
    </row>
    <row r="164" spans="1:7" x14ac:dyDescent="0.35">
      <c r="A164" s="26" t="s">
        <v>121</v>
      </c>
      <c r="D164" s="66">
        <v>-1.8057917E-3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-4.7642562933000168E-4</v>
      </c>
      <c r="F165" s="43"/>
      <c r="G165" s="44"/>
    </row>
    <row r="166" spans="1:7" x14ac:dyDescent="0.35">
      <c r="A166" s="26" t="s">
        <v>123</v>
      </c>
      <c r="D166" s="64">
        <f>AVERAGE(D162:D165)</f>
        <v>3.1442706926674995E-3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2450087.4899999998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1034080.27</v>
      </c>
      <c r="E171" s="68">
        <v>140</v>
      </c>
      <c r="F171" s="66">
        <v>1.1031342736761146E-2</v>
      </c>
      <c r="G171" s="44"/>
    </row>
    <row r="172" spans="1:7" x14ac:dyDescent="0.35">
      <c r="A172" s="41" t="s">
        <v>128</v>
      </c>
      <c r="D172" s="57">
        <v>226979.71</v>
      </c>
      <c r="E172" s="68">
        <v>37</v>
      </c>
      <c r="F172" s="66">
        <v>2.4213700308784065E-3</v>
      </c>
      <c r="G172" s="44"/>
    </row>
    <row r="173" spans="1:7" x14ac:dyDescent="0.35">
      <c r="A173" s="41" t="s">
        <v>129</v>
      </c>
      <c r="D173" s="19">
        <v>72445.3</v>
      </c>
      <c r="E173" s="69">
        <v>10</v>
      </c>
      <c r="F173" s="66">
        <v>7.7283065652870668E-4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1333505.28</v>
      </c>
      <c r="E175" s="68">
        <f>SUM(E171:E174)</f>
        <v>187</v>
      </c>
      <c r="F175" s="74">
        <f>SUM(F171:F174)</f>
        <v>1.422554342416826E-2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2.869988E-3</v>
      </c>
      <c r="E178" s="66">
        <v>2.5581015999999999E-3</v>
      </c>
      <c r="F178" s="65"/>
      <c r="G178" s="44"/>
    </row>
    <row r="179" spans="1:7" x14ac:dyDescent="0.35">
      <c r="A179" s="26" t="s">
        <v>134</v>
      </c>
      <c r="D179" s="66">
        <v>2.4271747000000001E-3</v>
      </c>
      <c r="E179" s="66">
        <v>2.3157528999999998E-3</v>
      </c>
      <c r="F179" s="65"/>
      <c r="G179" s="44"/>
    </row>
    <row r="180" spans="1:7" x14ac:dyDescent="0.35">
      <c r="A180" s="26" t="s">
        <v>135</v>
      </c>
      <c r="D180" s="66">
        <v>2.996697E-3</v>
      </c>
      <c r="E180" s="66">
        <v>2.8719828999999998E-3</v>
      </c>
      <c r="F180" s="65"/>
      <c r="G180" s="44"/>
    </row>
    <row r="181" spans="1:7" x14ac:dyDescent="0.35">
      <c r="A181" s="26" t="s">
        <v>136</v>
      </c>
      <c r="D181" s="66">
        <v>3.1942006874071133E-3</v>
      </c>
      <c r="E181" s="66">
        <f>IF(D53&lt;=0,0,SUM('Dec23'!E172:E174)/D53)</f>
        <v>3.0684859959522102E-3</v>
      </c>
      <c r="F181" s="43"/>
      <c r="G181" s="44"/>
    </row>
    <row r="182" spans="1:7" x14ac:dyDescent="0.35">
      <c r="A182" s="26" t="s">
        <v>137</v>
      </c>
      <c r="D182" s="66">
        <f>AVERAGE(D178:D181)</f>
        <v>2.8720150968517782E-3</v>
      </c>
      <c r="E182" s="66">
        <f>AVERAGE(E178:E181)</f>
        <v>2.7035808489880527E-3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299425.01</v>
      </c>
      <c r="F184" s="43"/>
      <c r="G184" s="44"/>
    </row>
    <row r="185" spans="1:7" x14ac:dyDescent="0.35">
      <c r="A185" s="2" t="s">
        <v>139</v>
      </c>
      <c r="D185" s="63">
        <v>3.1942006874071133E-3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454047.6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FF95-0F2C-47BB-B2D4-A5CFD1336FD8}">
  <sheetPr codeName="Sheet9">
    <pageSetUpPr fitToPage="1"/>
  </sheetPr>
  <dimension ref="A1:IV228"/>
  <sheetViews>
    <sheetView showRuler="0" zoomScale="80" zoomScaleNormal="80" zoomScaleSheetLayoutView="90" workbookViewId="0">
      <selection activeCell="B32" sqref="B32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45260</v>
      </c>
      <c r="C3" s="7" t="s">
        <v>2</v>
      </c>
      <c r="D3" s="2">
        <v>30</v>
      </c>
      <c r="E3" s="2" t="s">
        <v>3</v>
      </c>
      <c r="F3" s="8">
        <v>45231</v>
      </c>
      <c r="G3" s="2"/>
    </row>
    <row r="4" spans="1:13" ht="15.75" customHeight="1" x14ac:dyDescent="0.45">
      <c r="A4" s="2" t="s">
        <v>4</v>
      </c>
      <c r="B4" s="6">
        <v>45275</v>
      </c>
      <c r="C4" s="7" t="s">
        <v>5</v>
      </c>
      <c r="D4" s="9">
        <v>30</v>
      </c>
      <c r="E4" s="2" t="s">
        <v>6</v>
      </c>
      <c r="F4" s="8">
        <v>45260</v>
      </c>
      <c r="G4" s="2"/>
    </row>
    <row r="5" spans="1:13" ht="17.25" customHeight="1" x14ac:dyDescent="0.45">
      <c r="C5" s="5"/>
      <c r="E5" s="2" t="s">
        <v>7</v>
      </c>
      <c r="F5" s="8">
        <v>45245</v>
      </c>
      <c r="G5" s="2"/>
    </row>
    <row r="6" spans="1:13" ht="15.75" customHeight="1" x14ac:dyDescent="0.45">
      <c r="C6" s="5"/>
      <c r="E6" s="2" t="s">
        <v>8</v>
      </c>
      <c r="F6" s="8">
        <v>45275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111536254.28</v>
      </c>
      <c r="E10" s="19">
        <v>102576093.70999999</v>
      </c>
      <c r="F10" s="20">
        <f>IF(C12&lt;=0,0,E10/C12)</f>
        <v>7.5353747793318687E-2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1420300.87</v>
      </c>
      <c r="E11" s="19">
        <v>1260285.53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110115953.41</v>
      </c>
      <c r="E12" s="19">
        <v>101315808.17999999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110115953.41</v>
      </c>
      <c r="E13" s="19">
        <f>SUM(E14:E19)</f>
        <v>101315808.17999999</v>
      </c>
      <c r="F13" s="20">
        <f>IF(C13&lt;=0,0,E13/C13)</f>
        <v>7.4427925464349162E-2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48855276.75</v>
      </c>
      <c r="E18" s="19">
        <v>40055131.519999996</v>
      </c>
      <c r="F18" s="20">
        <f t="shared" si="0"/>
        <v>0.377878599245283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8800145.2300000042</v>
      </c>
      <c r="C27" s="18">
        <v>28906.04</v>
      </c>
      <c r="D27" s="34">
        <f t="shared" si="1"/>
        <v>83.020238018867957</v>
      </c>
      <c r="E27" s="35">
        <f t="shared" si="2"/>
        <v>0.27269849056603773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8800145.2300000042</v>
      </c>
      <c r="C29" s="36">
        <f>SUM(C23:C28)</f>
        <v>28906.04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307601.3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307601.3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8891891.7899999991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8891891.7899999991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85053.05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9284546.1400000006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17273</v>
      </c>
      <c r="E51" s="48">
        <v>110115953.41</v>
      </c>
      <c r="F51" s="43"/>
      <c r="G51" s="44"/>
    </row>
    <row r="52" spans="1:7" x14ac:dyDescent="0.35">
      <c r="A52" s="26" t="s">
        <v>44</v>
      </c>
      <c r="D52" s="10"/>
      <c r="E52" s="45">
        <f>D12-E12</f>
        <v>8800145.2300000042</v>
      </c>
      <c r="F52" s="43"/>
      <c r="G52" s="44"/>
    </row>
    <row r="53" spans="1:7" x14ac:dyDescent="0.35">
      <c r="A53" s="26"/>
      <c r="D53" s="55">
        <v>16365</v>
      </c>
      <c r="E53" s="56">
        <f>E51-E52</f>
        <v>101315808.17999999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9284546.1400000006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9284546.1400000006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92946.880000000005</v>
      </c>
      <c r="F64" s="43"/>
      <c r="G64" s="44"/>
    </row>
    <row r="65" spans="1:7" x14ac:dyDescent="0.35">
      <c r="A65" s="41" t="s">
        <v>51</v>
      </c>
      <c r="E65" s="57">
        <v>92946.880000000005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28906.04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28906.04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28906.04</v>
      </c>
      <c r="F110" s="43"/>
      <c r="G110" s="44"/>
    </row>
    <row r="111" spans="1:7" x14ac:dyDescent="0.35">
      <c r="A111" s="58" t="s">
        <v>86</v>
      </c>
      <c r="E111" s="12">
        <f>E74+E82+E90+E98+E106</f>
        <v>28906.04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9162693.2214333341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8800145.2300000042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8800145.2300000042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362547.99143332988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362547.99143332988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3.3202243100000001E-2</v>
      </c>
      <c r="F153" s="43"/>
      <c r="G153" s="44"/>
    </row>
    <row r="154" spans="1:256" x14ac:dyDescent="0.35">
      <c r="A154" s="26" t="s">
        <v>114</v>
      </c>
      <c r="E154" s="60">
        <v>19.367296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68268.78</v>
      </c>
      <c r="E157" s="2">
        <v>10</v>
      </c>
      <c r="F157" s="65"/>
      <c r="G157" s="44"/>
    </row>
    <row r="158" spans="1:256" x14ac:dyDescent="0.35">
      <c r="A158" s="26" t="s">
        <v>116</v>
      </c>
      <c r="D158" s="61">
        <v>85053.05</v>
      </c>
      <c r="F158" s="43"/>
      <c r="G158" s="44"/>
    </row>
    <row r="159" spans="1:256" x14ac:dyDescent="0.35">
      <c r="A159" s="2" t="s">
        <v>117</v>
      </c>
      <c r="D159" s="22">
        <f>+D157-D158</f>
        <v>-16784.270000000004</v>
      </c>
    </row>
    <row r="160" spans="1:256" x14ac:dyDescent="0.35">
      <c r="A160" s="26" t="s">
        <v>118</v>
      </c>
      <c r="D160" s="12">
        <v>111536254.28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-2.4687302999999998E-3</v>
      </c>
      <c r="F162" s="65"/>
      <c r="G162" s="44"/>
    </row>
    <row r="163" spans="1:7" x14ac:dyDescent="0.35">
      <c r="A163" s="26" t="s">
        <v>120</v>
      </c>
      <c r="D163" s="66">
        <v>5.3136724000000003E-3</v>
      </c>
      <c r="F163" s="65"/>
      <c r="G163" s="44"/>
    </row>
    <row r="164" spans="1:7" x14ac:dyDescent="0.35">
      <c r="A164" s="26" t="s">
        <v>121</v>
      </c>
      <c r="D164" s="66">
        <v>9.5456276999999999E-3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-1.8057916800252084E-3</v>
      </c>
      <c r="F165" s="43"/>
      <c r="G165" s="44"/>
    </row>
    <row r="166" spans="1:7" x14ac:dyDescent="0.35">
      <c r="A166" s="26" t="s">
        <v>123</v>
      </c>
      <c r="D166" s="64">
        <f>AVERAGE(D162:D165)</f>
        <v>2.646194529993698E-3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2454159.98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937503.54</v>
      </c>
      <c r="E171" s="68">
        <v>140</v>
      </c>
      <c r="F171" s="66">
        <v>9.1395909718543344E-3</v>
      </c>
      <c r="G171" s="44"/>
    </row>
    <row r="172" spans="1:7" x14ac:dyDescent="0.35">
      <c r="A172" s="41" t="s">
        <v>128</v>
      </c>
      <c r="D172" s="57">
        <v>221342.17</v>
      </c>
      <c r="E172" s="68">
        <v>35</v>
      </c>
      <c r="F172" s="66">
        <v>2.1578338772167698E-3</v>
      </c>
      <c r="G172" s="44"/>
    </row>
    <row r="173" spans="1:7" x14ac:dyDescent="0.35">
      <c r="A173" s="41" t="s">
        <v>129</v>
      </c>
      <c r="D173" s="19">
        <v>86047.3</v>
      </c>
      <c r="E173" s="69">
        <v>12</v>
      </c>
      <c r="F173" s="66">
        <v>8.3886310043420362E-4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1244893.01</v>
      </c>
      <c r="E175" s="68">
        <f>SUM(E171:E174)</f>
        <v>187</v>
      </c>
      <c r="F175" s="74">
        <f>SUM(F171:F174)</f>
        <v>1.2136287949505307E-2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2.6597090000000001E-3</v>
      </c>
      <c r="E178" s="66">
        <v>1.8324996E-3</v>
      </c>
      <c r="F178" s="65"/>
      <c r="G178" s="44"/>
    </row>
    <row r="179" spans="1:7" x14ac:dyDescent="0.35">
      <c r="A179" s="26" t="s">
        <v>134</v>
      </c>
      <c r="D179" s="66">
        <v>2.869988E-3</v>
      </c>
      <c r="E179" s="66">
        <v>2.5581015999999999E-3</v>
      </c>
      <c r="F179" s="65"/>
      <c r="G179" s="44"/>
    </row>
    <row r="180" spans="1:7" x14ac:dyDescent="0.35">
      <c r="A180" s="26" t="s">
        <v>135</v>
      </c>
      <c r="D180" s="66">
        <v>2.4271747000000001E-3</v>
      </c>
      <c r="E180" s="66">
        <v>2.3157528999999998E-3</v>
      </c>
      <c r="F180" s="65"/>
      <c r="G180" s="44"/>
    </row>
    <row r="181" spans="1:7" x14ac:dyDescent="0.35">
      <c r="A181" s="26" t="s">
        <v>136</v>
      </c>
      <c r="D181" s="66">
        <v>2.9966969776509737E-3</v>
      </c>
      <c r="E181" s="66">
        <f>IF(D53&lt;=0,0,SUM('Nov23'!E172:E174)/D53)</f>
        <v>2.871982890314696E-3</v>
      </c>
      <c r="F181" s="43"/>
      <c r="G181" s="44"/>
    </row>
    <row r="182" spans="1:7" x14ac:dyDescent="0.35">
      <c r="A182" s="26" t="s">
        <v>137</v>
      </c>
      <c r="D182" s="66">
        <f>AVERAGE(D178:D181)</f>
        <v>2.7383921694127435E-3</v>
      </c>
      <c r="E182" s="66">
        <f>AVERAGE(E178:E181)</f>
        <v>2.3945842475786741E-3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307389.46999999997</v>
      </c>
      <c r="F184" s="43"/>
      <c r="G184" s="44"/>
    </row>
    <row r="185" spans="1:7" x14ac:dyDescent="0.35">
      <c r="A185" s="2" t="s">
        <v>139</v>
      </c>
      <c r="D185" s="63">
        <v>2.9966969776509733E-3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350337.29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46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8360-EF35-472B-B5E4-7A9EBE2E049B}">
  <sheetPr codeName="Sheet8">
    <pageSetUpPr fitToPage="1"/>
  </sheetPr>
  <dimension ref="A1:IV228"/>
  <sheetViews>
    <sheetView showRuler="0" zoomScale="80" zoomScaleNormal="80" zoomScaleSheetLayoutView="90" workbookViewId="0">
      <selection activeCell="B31" sqref="B3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45230</v>
      </c>
      <c r="C3" s="7" t="s">
        <v>2</v>
      </c>
      <c r="D3" s="2">
        <v>30</v>
      </c>
      <c r="E3" s="2" t="s">
        <v>3</v>
      </c>
      <c r="F3" s="8">
        <v>45200</v>
      </c>
      <c r="G3" s="2"/>
    </row>
    <row r="4" spans="1:13" ht="15.75" customHeight="1" x14ac:dyDescent="0.45">
      <c r="A4" s="2" t="s">
        <v>4</v>
      </c>
      <c r="B4" s="6">
        <v>45245</v>
      </c>
      <c r="C4" s="7" t="s">
        <v>5</v>
      </c>
      <c r="D4" s="9">
        <v>30</v>
      </c>
      <c r="E4" s="2" t="s">
        <v>6</v>
      </c>
      <c r="F4" s="8">
        <v>45230</v>
      </c>
      <c r="G4" s="2"/>
    </row>
    <row r="5" spans="1:13" ht="17.25" customHeight="1" x14ac:dyDescent="0.45">
      <c r="C5" s="5"/>
      <c r="E5" s="2" t="s">
        <v>7</v>
      </c>
      <c r="F5" s="8">
        <v>45215</v>
      </c>
      <c r="G5" s="2"/>
    </row>
    <row r="6" spans="1:13" ht="15.75" customHeight="1" x14ac:dyDescent="0.45">
      <c r="C6" s="5"/>
      <c r="E6" s="2" t="s">
        <v>8</v>
      </c>
      <c r="F6" s="8">
        <v>45245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121787426.93000001</v>
      </c>
      <c r="E10" s="19">
        <v>111536254.28</v>
      </c>
      <c r="F10" s="20">
        <f>IF(C12&lt;=0,0,E10/C12)</f>
        <v>8.1935999615934133E-2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1604627.87</v>
      </c>
      <c r="E11" s="19">
        <v>1420300.87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120182799.06</v>
      </c>
      <c r="E12" s="19">
        <v>110115953.41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120182799.06</v>
      </c>
      <c r="E13" s="19">
        <f>SUM(E14:E19)</f>
        <v>110115953.41</v>
      </c>
      <c r="F13" s="20">
        <f>IF(C13&lt;=0,0,E13/C13)</f>
        <v>8.0892627913252718E-2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58922122.399999999</v>
      </c>
      <c r="E18" s="19">
        <v>48855276.749999993</v>
      </c>
      <c r="F18" s="20">
        <f t="shared" si="0"/>
        <v>0.46089883726415087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10066845.650000006</v>
      </c>
      <c r="C27" s="18">
        <v>34862.26</v>
      </c>
      <c r="D27" s="34">
        <f t="shared" si="1"/>
        <v>94.970241981132133</v>
      </c>
      <c r="E27" s="35">
        <f t="shared" si="2"/>
        <v>0.32888924528301888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10066845.650000006</v>
      </c>
      <c r="C29" s="36">
        <f>SUM(C23:C28)</f>
        <v>34862.26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340460.55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340460.55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10122274.26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10122274.26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32020.27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10494755.08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18373</v>
      </c>
      <c r="E51" s="48">
        <v>120182799.06</v>
      </c>
      <c r="F51" s="43"/>
      <c r="G51" s="44"/>
    </row>
    <row r="52" spans="1:7" x14ac:dyDescent="0.35">
      <c r="A52" s="26" t="s">
        <v>44</v>
      </c>
      <c r="D52" s="10"/>
      <c r="E52" s="45">
        <f>D12-E12</f>
        <v>10066845.650000006</v>
      </c>
      <c r="F52" s="43"/>
      <c r="G52" s="44"/>
    </row>
    <row r="53" spans="1:7" x14ac:dyDescent="0.35">
      <c r="A53" s="26"/>
      <c r="D53" s="55">
        <v>17273</v>
      </c>
      <c r="E53" s="56">
        <f>E51-E52</f>
        <v>110115953.41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10494755.08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10494755.08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101489.52</v>
      </c>
      <c r="F64" s="43"/>
      <c r="G64" s="44"/>
    </row>
    <row r="65" spans="1:7" x14ac:dyDescent="0.35">
      <c r="A65" s="41" t="s">
        <v>51</v>
      </c>
      <c r="E65" s="57">
        <v>101489.52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34862.26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34862.26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34862.26</v>
      </c>
      <c r="F110" s="43"/>
      <c r="G110" s="44"/>
    </row>
    <row r="111" spans="1:7" x14ac:dyDescent="0.35">
      <c r="A111" s="58" t="s">
        <v>86</v>
      </c>
      <c r="E111" s="12">
        <f>E74+E82+E90+E98+E106</f>
        <v>34862.26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10358403.297558334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10066845.650000006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10066845.650000006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291557.64755832776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291557.64755832776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3.3233125000000002E-2</v>
      </c>
      <c r="F153" s="43"/>
      <c r="G153" s="44"/>
    </row>
    <row r="154" spans="1:256" x14ac:dyDescent="0.35">
      <c r="A154" s="26" t="s">
        <v>114</v>
      </c>
      <c r="E154" s="60">
        <v>19.96564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128898.39</v>
      </c>
      <c r="E157" s="2">
        <v>17</v>
      </c>
      <c r="F157" s="65"/>
      <c r="G157" s="44"/>
    </row>
    <row r="158" spans="1:256" x14ac:dyDescent="0.35">
      <c r="A158" s="26" t="s">
        <v>116</v>
      </c>
      <c r="D158" s="61">
        <v>32020.27</v>
      </c>
      <c r="F158" s="43"/>
      <c r="G158" s="44"/>
    </row>
    <row r="159" spans="1:256" x14ac:dyDescent="0.35">
      <c r="A159" s="2" t="s">
        <v>117</v>
      </c>
      <c r="D159" s="22">
        <f>+D157-D158</f>
        <v>96878.12</v>
      </c>
    </row>
    <row r="160" spans="1:256" x14ac:dyDescent="0.35">
      <c r="A160" s="26" t="s">
        <v>118</v>
      </c>
      <c r="D160" s="12">
        <v>121787426.93000001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-3.8708024000000001E-3</v>
      </c>
      <c r="F162" s="65"/>
      <c r="G162" s="44"/>
    </row>
    <row r="163" spans="1:7" x14ac:dyDescent="0.35">
      <c r="A163" s="26" t="s">
        <v>120</v>
      </c>
      <c r="D163" s="66">
        <v>-2.4687302999999998E-3</v>
      </c>
      <c r="F163" s="65"/>
      <c r="G163" s="44"/>
    </row>
    <row r="164" spans="1:7" x14ac:dyDescent="0.35">
      <c r="A164" s="26" t="s">
        <v>121</v>
      </c>
      <c r="D164" s="66">
        <v>5.3136724000000003E-3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9.5456277327231314E-3</v>
      </c>
      <c r="F165" s="43"/>
      <c r="G165" s="44"/>
    </row>
    <row r="166" spans="1:7" x14ac:dyDescent="0.35">
      <c r="A166" s="26" t="s">
        <v>123</v>
      </c>
      <c r="D166" s="64">
        <f>AVERAGE(D162:D165)</f>
        <v>2.1299418581807832E-3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2470944.25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1084469.3400000001</v>
      </c>
      <c r="E171" s="68">
        <v>140</v>
      </c>
      <c r="F171" s="66">
        <v>9.7230209764580591E-3</v>
      </c>
      <c r="G171" s="44"/>
    </row>
    <row r="172" spans="1:7" x14ac:dyDescent="0.35">
      <c r="A172" s="41" t="s">
        <v>128</v>
      </c>
      <c r="D172" s="57">
        <v>221009.9</v>
      </c>
      <c r="E172" s="68">
        <v>32</v>
      </c>
      <c r="F172" s="66">
        <v>1.9815072814367419E-3</v>
      </c>
      <c r="G172" s="44"/>
    </row>
    <row r="173" spans="1:7" x14ac:dyDescent="0.35">
      <c r="A173" s="41" t="s">
        <v>129</v>
      </c>
      <c r="D173" s="19">
        <v>49708.07</v>
      </c>
      <c r="E173" s="69">
        <v>8</v>
      </c>
      <c r="F173" s="66">
        <v>4.4566737802771407E-4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1355187.31</v>
      </c>
      <c r="E175" s="68">
        <f>SUM(E171:E174)</f>
        <v>180</v>
      </c>
      <c r="F175" s="74">
        <f>SUM(F171:F174)</f>
        <v>1.2150195635922515E-2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2.9995376999999998E-3</v>
      </c>
      <c r="E178" s="66">
        <v>1.7982377000000001E-3</v>
      </c>
      <c r="F178" s="65"/>
      <c r="G178" s="44"/>
    </row>
    <row r="179" spans="1:7" x14ac:dyDescent="0.35">
      <c r="A179" s="26" t="s">
        <v>134</v>
      </c>
      <c r="D179" s="66">
        <v>2.6597090000000001E-3</v>
      </c>
      <c r="E179" s="66">
        <v>1.8324996E-3</v>
      </c>
      <c r="F179" s="65"/>
      <c r="G179" s="44"/>
    </row>
    <row r="180" spans="1:7" x14ac:dyDescent="0.35">
      <c r="A180" s="26" t="s">
        <v>135</v>
      </c>
      <c r="D180" s="66">
        <v>2.869988E-3</v>
      </c>
      <c r="E180" s="66">
        <v>2.5581015999999999E-3</v>
      </c>
      <c r="F180" s="65"/>
      <c r="G180" s="44"/>
    </row>
    <row r="181" spans="1:7" x14ac:dyDescent="0.35">
      <c r="A181" s="26" t="s">
        <v>136</v>
      </c>
      <c r="D181" s="66">
        <v>2.427174659464456E-3</v>
      </c>
      <c r="E181" s="66">
        <f>IF(D53&lt;=0,0,SUM('Oct23'!E172:E174)/D53)</f>
        <v>2.3157529091645921E-3</v>
      </c>
      <c r="F181" s="43"/>
      <c r="G181" s="44"/>
    </row>
    <row r="182" spans="1:7" x14ac:dyDescent="0.35">
      <c r="A182" s="26" t="s">
        <v>137</v>
      </c>
      <c r="D182" s="66">
        <f>AVERAGE(D178:D181)</f>
        <v>2.7391023398661142E-3</v>
      </c>
      <c r="E182" s="66">
        <f>AVERAGE(E178:E181)</f>
        <v>2.126147952291148E-3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282307.21999999997</v>
      </c>
      <c r="F184" s="43"/>
      <c r="G184" s="44"/>
    </row>
    <row r="185" spans="1:7" x14ac:dyDescent="0.35">
      <c r="A185" s="2" t="s">
        <v>139</v>
      </c>
      <c r="D185" s="63">
        <v>2.5310803363657658E-3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353025.28000000003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41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2AB6-08FB-466A-AFEB-0DF6A68BF240}">
  <sheetPr codeName="Sheet7">
    <pageSetUpPr fitToPage="1"/>
  </sheetPr>
  <dimension ref="A1:IV228"/>
  <sheetViews>
    <sheetView showRuler="0" zoomScale="80" zoomScaleNormal="80" zoomScaleSheetLayoutView="90" workbookViewId="0">
      <selection activeCell="H29" sqref="H29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157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45199</v>
      </c>
      <c r="C3" s="7" t="s">
        <v>2</v>
      </c>
      <c r="D3" s="2">
        <v>30</v>
      </c>
      <c r="E3" s="2" t="s">
        <v>3</v>
      </c>
      <c r="F3" s="8">
        <v>45170</v>
      </c>
      <c r="G3" s="2"/>
    </row>
    <row r="4" spans="1:13" ht="15.75" customHeight="1" x14ac:dyDescent="0.45">
      <c r="A4" s="2" t="s">
        <v>4</v>
      </c>
      <c r="B4" s="6">
        <v>45215</v>
      </c>
      <c r="C4" s="7" t="s">
        <v>5</v>
      </c>
      <c r="D4" s="9">
        <v>31</v>
      </c>
      <c r="E4" s="2" t="s">
        <v>6</v>
      </c>
      <c r="F4" s="8">
        <v>45199</v>
      </c>
      <c r="G4" s="2"/>
    </row>
    <row r="5" spans="1:13" ht="17.25" customHeight="1" x14ac:dyDescent="0.45">
      <c r="C5" s="5"/>
      <c r="E5" s="2" t="s">
        <v>7</v>
      </c>
      <c r="F5" s="8">
        <v>45184</v>
      </c>
      <c r="G5" s="2"/>
    </row>
    <row r="6" spans="1:13" ht="15.75" customHeight="1" x14ac:dyDescent="0.45">
      <c r="C6" s="5"/>
      <c r="E6" s="2" t="s">
        <v>8</v>
      </c>
      <c r="F6" s="8">
        <v>45215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132772060.54000001</v>
      </c>
      <c r="E10" s="19">
        <v>121787426.93000001</v>
      </c>
      <c r="F10" s="20">
        <f>IF(C12&lt;=0,0,E10/C12)</f>
        <v>8.9466645895346503E-2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1805194.48</v>
      </c>
      <c r="E11" s="19">
        <v>1604627.87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130966866.06</v>
      </c>
      <c r="E12" s="19">
        <v>120182799.06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130966866.06</v>
      </c>
      <c r="E13" s="19">
        <f>SUM(E14:E19)</f>
        <v>120182799.06</v>
      </c>
      <c r="F13" s="20">
        <f>IF(C13&lt;=0,0,E13/C13)</f>
        <v>8.8287865153705514E-2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69706189.400000006</v>
      </c>
      <c r="E18" s="19">
        <v>58922122.400000006</v>
      </c>
      <c r="F18" s="20">
        <f t="shared" si="0"/>
        <v>0.55586907924528306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10784067</v>
      </c>
      <c r="C27" s="18">
        <v>41242.83</v>
      </c>
      <c r="D27" s="34">
        <f t="shared" si="1"/>
        <v>101.73648113207547</v>
      </c>
      <c r="E27" s="35">
        <f t="shared" si="2"/>
        <v>0.38908330188679247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10784067</v>
      </c>
      <c r="C29" s="36">
        <f>SUM(C23:C28)</f>
        <v>41242.83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363112.9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363112.9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10863356.359999999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10863356.359999999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62484.98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11288954.24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20191</v>
      </c>
      <c r="E51" s="48">
        <v>130966866.06</v>
      </c>
      <c r="F51" s="43"/>
      <c r="G51" s="44"/>
    </row>
    <row r="52" spans="1:7" x14ac:dyDescent="0.35">
      <c r="A52" s="26" t="s">
        <v>44</v>
      </c>
      <c r="D52" s="10"/>
      <c r="E52" s="45">
        <f>D12-E12</f>
        <v>10784067</v>
      </c>
      <c r="F52" s="43"/>
      <c r="G52" s="44"/>
    </row>
    <row r="53" spans="1:7" x14ac:dyDescent="0.35">
      <c r="A53" s="26"/>
      <c r="D53" s="55">
        <v>18373</v>
      </c>
      <c r="E53" s="56">
        <f>E51-E52</f>
        <v>120182799.06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11288954.24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11288954.24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110643.38</v>
      </c>
      <c r="F64" s="43"/>
      <c r="G64" s="44"/>
    </row>
    <row r="65" spans="1:7" x14ac:dyDescent="0.35">
      <c r="A65" s="41" t="s">
        <v>51</v>
      </c>
      <c r="E65" s="57">
        <v>110643.38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41242.83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41242.83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41242.83</v>
      </c>
      <c r="F110" s="43"/>
      <c r="G110" s="44"/>
    </row>
    <row r="111" spans="1:7" x14ac:dyDescent="0.35">
      <c r="A111" s="58" t="s">
        <v>86</v>
      </c>
      <c r="E111" s="12">
        <f>E74+E82+E90+E98+E106</f>
        <v>41242.83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11137068.026216667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10784067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10784067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353001.02621666715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353001.02621666715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3.3299837999999998E-2</v>
      </c>
      <c r="F153" s="43"/>
      <c r="G153" s="44"/>
    </row>
    <row r="154" spans="1:256" x14ac:dyDescent="0.35">
      <c r="A154" s="26" t="s">
        <v>114</v>
      </c>
      <c r="E154" s="60">
        <v>20.583513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121277.25</v>
      </c>
      <c r="E157" s="2">
        <v>12</v>
      </c>
      <c r="F157" s="65"/>
      <c r="G157" s="44"/>
    </row>
    <row r="158" spans="1:256" x14ac:dyDescent="0.35">
      <c r="A158" s="26" t="s">
        <v>116</v>
      </c>
      <c r="D158" s="61">
        <v>62484.98</v>
      </c>
      <c r="F158" s="43"/>
      <c r="G158" s="44"/>
    </row>
    <row r="159" spans="1:256" x14ac:dyDescent="0.35">
      <c r="A159" s="2" t="s">
        <v>117</v>
      </c>
      <c r="D159" s="22">
        <f>+D157-D158</f>
        <v>58792.27</v>
      </c>
    </row>
    <row r="160" spans="1:256" x14ac:dyDescent="0.35">
      <c r="A160" s="26" t="s">
        <v>118</v>
      </c>
      <c r="D160" s="12">
        <v>132772060.54000001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2.6340216E-3</v>
      </c>
      <c r="F162" s="65"/>
      <c r="G162" s="44"/>
    </row>
    <row r="163" spans="1:7" x14ac:dyDescent="0.35">
      <c r="A163" s="26" t="s">
        <v>120</v>
      </c>
      <c r="D163" s="66">
        <v>-3.8708024000000001E-3</v>
      </c>
      <c r="F163" s="65"/>
      <c r="G163" s="44"/>
    </row>
    <row r="164" spans="1:7" x14ac:dyDescent="0.35">
      <c r="A164" s="26" t="s">
        <v>121</v>
      </c>
      <c r="D164" s="66">
        <v>-2.4687302999999998E-3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5.3136724483345129E-3</v>
      </c>
      <c r="F165" s="43"/>
      <c r="G165" s="44"/>
    </row>
    <row r="166" spans="1:7" x14ac:dyDescent="0.35">
      <c r="A166" s="26" t="s">
        <v>123</v>
      </c>
      <c r="D166" s="64">
        <f>AVERAGE(D162:D165)</f>
        <v>4.0204033708362826E-4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2374066.13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1054017.6499999999</v>
      </c>
      <c r="E171" s="68">
        <v>138</v>
      </c>
      <c r="F171" s="66">
        <v>8.6545686740374245E-3</v>
      </c>
      <c r="G171" s="44"/>
    </row>
    <row r="172" spans="1:7" x14ac:dyDescent="0.35">
      <c r="A172" s="41" t="s">
        <v>128</v>
      </c>
      <c r="D172" s="57">
        <v>246810.22</v>
      </c>
      <c r="E172" s="68">
        <v>36</v>
      </c>
      <c r="F172" s="66">
        <v>2.0265656826944835E-3</v>
      </c>
      <c r="G172" s="44"/>
    </row>
    <row r="173" spans="1:7" x14ac:dyDescent="0.35">
      <c r="A173" s="41" t="s">
        <v>129</v>
      </c>
      <c r="D173" s="19">
        <v>102718.23</v>
      </c>
      <c r="E173" s="69">
        <v>11</v>
      </c>
      <c r="F173" s="66">
        <v>8.4342228577535794E-4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1403546.0999999999</v>
      </c>
      <c r="E175" s="68">
        <f>SUM(E171:E174)</f>
        <v>185</v>
      </c>
      <c r="F175" s="74">
        <f>SUM(F171:F174)</f>
        <v>1.1524556642507266E-2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1.9545334999999998E-3</v>
      </c>
      <c r="E178" s="66">
        <v>1.1949892999999999E-3</v>
      </c>
      <c r="F178" s="65"/>
      <c r="G178" s="44"/>
    </row>
    <row r="179" spans="1:7" x14ac:dyDescent="0.35">
      <c r="A179" s="26" t="s">
        <v>134</v>
      </c>
      <c r="D179" s="66">
        <v>2.9995376999999998E-3</v>
      </c>
      <c r="E179" s="66">
        <v>1.7982377000000001E-3</v>
      </c>
      <c r="F179" s="65"/>
      <c r="G179" s="44"/>
    </row>
    <row r="180" spans="1:7" x14ac:dyDescent="0.35">
      <c r="A180" s="26" t="s">
        <v>135</v>
      </c>
      <c r="D180" s="66">
        <v>2.6597090000000001E-3</v>
      </c>
      <c r="E180" s="66">
        <v>1.8324996E-3</v>
      </c>
      <c r="F180" s="65"/>
      <c r="G180" s="44"/>
    </row>
    <row r="181" spans="1:7" x14ac:dyDescent="0.35">
      <c r="A181" s="26" t="s">
        <v>136</v>
      </c>
      <c r="D181" s="66">
        <v>2.8699879684698417E-3</v>
      </c>
      <c r="E181" s="66">
        <f>IF(D53&lt;=0,0,SUM('Sep23'!E172:E174)/D53)</f>
        <v>2.5581015620747835E-3</v>
      </c>
      <c r="F181" s="43"/>
      <c r="G181" s="44"/>
    </row>
    <row r="182" spans="1:7" x14ac:dyDescent="0.35">
      <c r="A182" s="26" t="s">
        <v>137</v>
      </c>
      <c r="D182" s="66">
        <f>AVERAGE(D178:D181)</f>
        <v>2.6209420421174604E-3</v>
      </c>
      <c r="E182" s="66">
        <f>AVERAGE(E178:E181)</f>
        <v>1.8459570405186959E-3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350382.45</v>
      </c>
      <c r="F184" s="43"/>
      <c r="G184" s="44"/>
    </row>
    <row r="185" spans="1:7" x14ac:dyDescent="0.35">
      <c r="A185" s="2" t="s">
        <v>139</v>
      </c>
      <c r="D185" s="63">
        <v>2.8770001865741856E-3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442251.18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2AA5-223B-4CEA-A7D2-0E1B8A857BF4}">
  <sheetPr codeName="Sheet12">
    <pageSetUpPr fitToPage="1"/>
  </sheetPr>
  <dimension ref="A1:IV228"/>
  <sheetViews>
    <sheetView showRuler="0" zoomScale="80" zoomScaleNormal="80" zoomScaleSheetLayoutView="90" workbookViewId="0">
      <selection activeCell="I24" sqref="I24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45169</v>
      </c>
      <c r="C3" s="7" t="s">
        <v>2</v>
      </c>
      <c r="D3" s="2">
        <v>30</v>
      </c>
      <c r="E3" s="2" t="s">
        <v>3</v>
      </c>
      <c r="F3" s="8">
        <v>45139</v>
      </c>
      <c r="G3" s="2"/>
    </row>
    <row r="4" spans="1:13" ht="15.75" customHeight="1" x14ac:dyDescent="0.45">
      <c r="A4" s="2" t="s">
        <v>4</v>
      </c>
      <c r="B4" s="6">
        <v>45184</v>
      </c>
      <c r="C4" s="7" t="s">
        <v>5</v>
      </c>
      <c r="D4" s="9">
        <v>31</v>
      </c>
      <c r="E4" s="2" t="s">
        <v>6</v>
      </c>
      <c r="F4" s="8">
        <v>45169</v>
      </c>
      <c r="G4" s="2"/>
    </row>
    <row r="5" spans="1:13" ht="17.25" customHeight="1" x14ac:dyDescent="0.45">
      <c r="C5" s="5"/>
      <c r="E5" s="2" t="s">
        <v>7</v>
      </c>
      <c r="F5" s="8">
        <v>45153</v>
      </c>
      <c r="G5" s="2"/>
    </row>
    <row r="6" spans="1:13" ht="15.75" customHeight="1" x14ac:dyDescent="0.45">
      <c r="C6" s="5"/>
      <c r="E6" s="2" t="s">
        <v>8</v>
      </c>
      <c r="F6" s="8">
        <v>45184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144906375.33000001</v>
      </c>
      <c r="E10" s="19">
        <v>132772060.54000001</v>
      </c>
      <c r="F10" s="20">
        <f>IF(C12&lt;=0,0,E10/C12)</f>
        <v>9.7536102244406689E-2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2020753.26</v>
      </c>
      <c r="E11" s="19">
        <v>1805194.48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142885622.07000002</v>
      </c>
      <c r="E12" s="19">
        <v>130966866.06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142885622.06999999</v>
      </c>
      <c r="E13" s="19">
        <f>SUM(E14:E19)</f>
        <v>130966866.05999997</v>
      </c>
      <c r="F13" s="20">
        <f>IF(C13&lt;=0,0,E13/C13)</f>
        <v>9.6209982632673496E-2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81624945.409999996</v>
      </c>
      <c r="E18" s="19">
        <v>69706189.399999976</v>
      </c>
      <c r="F18" s="20">
        <f t="shared" si="0"/>
        <v>0.65760556037735829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11918756.01000002</v>
      </c>
      <c r="C27" s="18">
        <v>48294.76</v>
      </c>
      <c r="D27" s="34">
        <f t="shared" si="1"/>
        <v>112.44109443396246</v>
      </c>
      <c r="E27" s="35">
        <f t="shared" si="2"/>
        <v>0.45561094339622643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11918756.01000002</v>
      </c>
      <c r="C29" s="36">
        <f>SUM(C23:C28)</f>
        <v>48294.76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408445.94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408445.94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12055608.67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12055608.67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108517.35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12572571.959999999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22244</v>
      </c>
      <c r="E51" s="48">
        <v>142885622.07000002</v>
      </c>
      <c r="F51" s="43"/>
      <c r="G51" s="44"/>
    </row>
    <row r="52" spans="1:7" x14ac:dyDescent="0.35">
      <c r="A52" s="26" t="s">
        <v>44</v>
      </c>
      <c r="D52" s="10"/>
      <c r="E52" s="45">
        <f>D12-E12</f>
        <v>11918756.01000002</v>
      </c>
      <c r="F52" s="43"/>
      <c r="G52" s="44"/>
    </row>
    <row r="53" spans="1:7" x14ac:dyDescent="0.35">
      <c r="A53" s="26"/>
      <c r="D53" s="55">
        <v>20191</v>
      </c>
      <c r="E53" s="56">
        <f>E51-E52</f>
        <v>130966866.06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12572571.959999999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12572571.959999999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120755.31</v>
      </c>
      <c r="F64" s="43"/>
      <c r="G64" s="44"/>
    </row>
    <row r="65" spans="1:7" x14ac:dyDescent="0.35">
      <c r="A65" s="41" t="s">
        <v>51</v>
      </c>
      <c r="E65" s="57">
        <v>120755.31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48294.76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48294.76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48294.76</v>
      </c>
      <c r="F110" s="43"/>
      <c r="G110" s="44"/>
    </row>
    <row r="111" spans="1:7" x14ac:dyDescent="0.35">
      <c r="A111" s="58" t="s">
        <v>86</v>
      </c>
      <c r="E111" s="12">
        <f>E74+E82+E90+E98+E106</f>
        <v>48294.76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12403521.887224998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11918756.01000002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11918756.01000002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484765.87722497806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484765.87722497806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3.3297475100000001E-2</v>
      </c>
      <c r="F153" s="43"/>
      <c r="G153" s="44"/>
    </row>
    <row r="154" spans="1:256" x14ac:dyDescent="0.35">
      <c r="A154" s="26" t="s">
        <v>114</v>
      </c>
      <c r="E154" s="60">
        <v>21.128747000000001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78706.12</v>
      </c>
      <c r="E157" s="2">
        <v>6</v>
      </c>
      <c r="F157" s="65"/>
      <c r="G157" s="44"/>
    </row>
    <row r="158" spans="1:256" x14ac:dyDescent="0.35">
      <c r="A158" s="26" t="s">
        <v>116</v>
      </c>
      <c r="D158" s="61">
        <v>108517.35</v>
      </c>
      <c r="F158" s="43"/>
      <c r="G158" s="44"/>
    </row>
    <row r="159" spans="1:256" x14ac:dyDescent="0.35">
      <c r="A159" s="2" t="s">
        <v>117</v>
      </c>
      <c r="D159" s="22">
        <f>+D157-D158</f>
        <v>-29811.23000000001</v>
      </c>
    </row>
    <row r="160" spans="1:256" x14ac:dyDescent="0.35">
      <c r="A160" s="26" t="s">
        <v>118</v>
      </c>
      <c r="D160" s="12">
        <v>144906375.33000001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2.1388859E-3</v>
      </c>
      <c r="F162" s="65"/>
      <c r="G162" s="44"/>
    </row>
    <row r="163" spans="1:7" x14ac:dyDescent="0.35">
      <c r="A163" s="26" t="s">
        <v>120</v>
      </c>
      <c r="D163" s="66">
        <v>2.6340216E-3</v>
      </c>
      <c r="F163" s="65"/>
      <c r="G163" s="44"/>
    </row>
    <row r="164" spans="1:7" x14ac:dyDescent="0.35">
      <c r="A164" s="26" t="s">
        <v>121</v>
      </c>
      <c r="D164" s="66">
        <v>-3.8708024000000001E-3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-2.4687303038621942E-3</v>
      </c>
      <c r="F165" s="43"/>
      <c r="G165" s="44"/>
    </row>
    <row r="166" spans="1:7" x14ac:dyDescent="0.35">
      <c r="A166" s="26" t="s">
        <v>123</v>
      </c>
      <c r="D166" s="64">
        <f>AVERAGE(D162:D165)</f>
        <v>-3.916563009655487E-4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2315273.86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1158153.99</v>
      </c>
      <c r="E171" s="68">
        <v>143</v>
      </c>
      <c r="F171" s="66">
        <v>8.7228742650347357E-3</v>
      </c>
      <c r="G171" s="44"/>
    </row>
    <row r="172" spans="1:7" x14ac:dyDescent="0.35">
      <c r="A172" s="41" t="s">
        <v>128</v>
      </c>
      <c r="D172" s="57">
        <v>265066.02</v>
      </c>
      <c r="E172" s="68">
        <v>27</v>
      </c>
      <c r="F172" s="66">
        <v>1.9963990836772776E-3</v>
      </c>
      <c r="G172" s="44"/>
    </row>
    <row r="173" spans="1:7" x14ac:dyDescent="0.35">
      <c r="A173" s="41" t="s">
        <v>129</v>
      </c>
      <c r="D173" s="19">
        <v>88069.03</v>
      </c>
      <c r="E173" s="69">
        <v>10</v>
      </c>
      <c r="F173" s="66">
        <v>6.6330995875045257E-4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1511289.04</v>
      </c>
      <c r="E175" s="68">
        <f>SUM(E171:E174)</f>
        <v>180</v>
      </c>
      <c r="F175" s="74">
        <f>SUM(F171:F174)</f>
        <v>1.1382583307462467E-2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1.5837907000000001E-3</v>
      </c>
      <c r="E178" s="66">
        <v>1.1153846000000001E-3</v>
      </c>
      <c r="F178" s="65"/>
      <c r="G178" s="44"/>
    </row>
    <row r="179" spans="1:7" x14ac:dyDescent="0.35">
      <c r="A179" s="26" t="s">
        <v>134</v>
      </c>
      <c r="D179" s="66">
        <v>1.9545334999999998E-3</v>
      </c>
      <c r="E179" s="66">
        <v>1.1949892999999999E-3</v>
      </c>
      <c r="F179" s="65"/>
      <c r="G179" s="44"/>
    </row>
    <row r="180" spans="1:7" x14ac:dyDescent="0.35">
      <c r="A180" s="26" t="s">
        <v>135</v>
      </c>
      <c r="D180" s="66">
        <v>2.9995376999999998E-3</v>
      </c>
      <c r="E180" s="66">
        <v>1.7982377000000001E-3</v>
      </c>
      <c r="F180" s="65"/>
      <c r="G180" s="44"/>
    </row>
    <row r="181" spans="1:7" x14ac:dyDescent="0.35">
      <c r="A181" s="26" t="s">
        <v>136</v>
      </c>
      <c r="D181" s="66">
        <v>2.6597090424277303E-3</v>
      </c>
      <c r="E181" s="66">
        <f>IF(D53&lt;=0,0,SUM('Aug23'!E172:E174)/D53)</f>
        <v>1.8324996285473726E-3</v>
      </c>
      <c r="F181" s="43"/>
      <c r="G181" s="44"/>
    </row>
    <row r="182" spans="1:7" x14ac:dyDescent="0.35">
      <c r="A182" s="26" t="s">
        <v>137</v>
      </c>
      <c r="D182" s="66">
        <f>AVERAGE(D178:D181)</f>
        <v>2.2993927356069325E-3</v>
      </c>
      <c r="E182" s="66">
        <f>AVERAGE(E178:E181)</f>
        <v>1.4852778071368432E-3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412253.96</v>
      </c>
      <c r="F184" s="43"/>
      <c r="G184" s="44"/>
    </row>
    <row r="185" spans="1:7" x14ac:dyDescent="0.35">
      <c r="A185" s="2" t="s">
        <v>139</v>
      </c>
      <c r="D185" s="63">
        <v>3.1049752359292564E-3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599949.52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63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AC08-6479-474B-BCDC-D71641197D6D}">
  <sheetPr codeName="Sheet11">
    <pageSetUpPr fitToPage="1"/>
  </sheetPr>
  <dimension ref="A1:IV228"/>
  <sheetViews>
    <sheetView showRuler="0" zoomScale="80" zoomScaleNormal="80" zoomScaleSheetLayoutView="90" workbookViewId="0">
      <selection activeCell="C53" sqref="C53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45138</v>
      </c>
      <c r="C3" s="7" t="s">
        <v>2</v>
      </c>
      <c r="D3" s="2">
        <v>30</v>
      </c>
      <c r="E3" s="2" t="s">
        <v>3</v>
      </c>
      <c r="F3" s="8">
        <v>45108</v>
      </c>
      <c r="G3" s="2"/>
    </row>
    <row r="4" spans="1:13" ht="15.75" customHeight="1" x14ac:dyDescent="0.45">
      <c r="A4" s="2" t="s">
        <v>4</v>
      </c>
      <c r="B4" s="6">
        <v>45153</v>
      </c>
      <c r="C4" s="7" t="s">
        <v>5</v>
      </c>
      <c r="D4" s="9">
        <v>29</v>
      </c>
      <c r="E4" s="2" t="s">
        <v>6</v>
      </c>
      <c r="F4" s="8">
        <v>45138</v>
      </c>
      <c r="G4" s="2"/>
    </row>
    <row r="5" spans="1:13" ht="17.25" customHeight="1" x14ac:dyDescent="0.45">
      <c r="C5" s="5"/>
      <c r="E5" s="2" t="s">
        <v>7</v>
      </c>
      <c r="F5" s="8">
        <v>45124</v>
      </c>
      <c r="G5" s="2"/>
    </row>
    <row r="6" spans="1:13" ht="15.75" customHeight="1" x14ac:dyDescent="0.45">
      <c r="C6" s="5"/>
      <c r="E6" s="2" t="s">
        <v>8</v>
      </c>
      <c r="F6" s="8">
        <v>45153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158460167.56</v>
      </c>
      <c r="E10" s="19">
        <v>144906375.33000001</v>
      </c>
      <c r="F10" s="20">
        <f>IF(C12&lt;=0,0,E10/C12)</f>
        <v>0.10645012951196345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2268664.21</v>
      </c>
      <c r="E11" s="19">
        <v>2020753.26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156191503.34999999</v>
      </c>
      <c r="E12" s="19">
        <v>142885622.07000002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156191503.34999999</v>
      </c>
      <c r="E13" s="19">
        <f>SUM(E14:E19)</f>
        <v>142885622.07000002</v>
      </c>
      <c r="F13" s="20">
        <f>IF(C13&lt;=0,0,E13/C13)</f>
        <v>0.10496565758483915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1.8E-3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0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94930826.689999998</v>
      </c>
      <c r="E18" s="19">
        <v>81624945.410000026</v>
      </c>
      <c r="F18" s="20">
        <f t="shared" si="0"/>
        <v>0.77004665481132095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0</v>
      </c>
      <c r="C26" s="18">
        <v>0</v>
      </c>
      <c r="D26" s="34">
        <f t="shared" si="1"/>
        <v>0</v>
      </c>
      <c r="E26" s="35">
        <f t="shared" si="2"/>
        <v>0</v>
      </c>
      <c r="F26" s="31"/>
    </row>
    <row r="27" spans="1:13" x14ac:dyDescent="0.35">
      <c r="A27" s="26" t="s">
        <v>22</v>
      </c>
      <c r="B27" s="18">
        <v>13305881.279999971</v>
      </c>
      <c r="C27" s="18">
        <v>56167.41</v>
      </c>
      <c r="D27" s="34">
        <f t="shared" si="1"/>
        <v>125.52718188679218</v>
      </c>
      <c r="E27" s="35">
        <f t="shared" si="2"/>
        <v>0.52988122641509439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13305881.279999971</v>
      </c>
      <c r="C29" s="36">
        <f>SUM(C23:C28)</f>
        <v>56167.41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433415.61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433415.61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13504447.949999999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13504447.949999999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100458.28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14038321.839999998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24268</v>
      </c>
      <c r="E51" s="48">
        <v>156191503.34999999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13305881.279999971</v>
      </c>
      <c r="F52" s="43"/>
      <c r="G52" s="44"/>
    </row>
    <row r="53" spans="1:7" x14ac:dyDescent="0.35">
      <c r="A53" s="26"/>
      <c r="D53" s="55">
        <v>22244</v>
      </c>
      <c r="E53" s="56">
        <f>E51-E52</f>
        <v>142885622.07000002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14038321.839999998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14038321.839999998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132050.14000000001</v>
      </c>
      <c r="F64" s="43"/>
      <c r="G64" s="44"/>
    </row>
    <row r="65" spans="1:7" x14ac:dyDescent="0.35">
      <c r="A65" s="41" t="s">
        <v>51</v>
      </c>
      <c r="E65" s="57">
        <v>132050.14000000001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0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0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56167.41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56167.41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56167.41</v>
      </c>
      <c r="F110" s="43"/>
      <c r="G110" s="44"/>
    </row>
    <row r="111" spans="1:7" x14ac:dyDescent="0.35">
      <c r="A111" s="58" t="s">
        <v>86</v>
      </c>
      <c r="E111" s="12">
        <f>E74+E82+E90+E98+E106</f>
        <v>56167.41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13850104.290366665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13305881.279999971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13305881.279999971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544223.01036669314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544223.01036669314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3.32755998E-2</v>
      </c>
      <c r="F153" s="43"/>
      <c r="G153" s="44"/>
    </row>
    <row r="154" spans="1:256" x14ac:dyDescent="0.35">
      <c r="A154" s="26" t="s">
        <v>114</v>
      </c>
      <c r="E154" s="60">
        <v>21.639012999999998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49344.28</v>
      </c>
      <c r="E157" s="2">
        <v>6</v>
      </c>
      <c r="F157" s="65"/>
      <c r="G157" s="44"/>
    </row>
    <row r="158" spans="1:256" x14ac:dyDescent="0.35">
      <c r="A158" s="26" t="s">
        <v>116</v>
      </c>
      <c r="D158" s="61">
        <v>100458.28</v>
      </c>
      <c r="F158" s="43"/>
      <c r="G158" s="44"/>
    </row>
    <row r="159" spans="1:256" x14ac:dyDescent="0.35">
      <c r="A159" s="2" t="s">
        <v>117</v>
      </c>
      <c r="D159" s="22">
        <f>+D157-D158</f>
        <v>-51114</v>
      </c>
    </row>
    <row r="160" spans="1:256" x14ac:dyDescent="0.35">
      <c r="A160" s="26" t="s">
        <v>118</v>
      </c>
      <c r="D160" s="12">
        <v>158460167.56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2.4082486000000002E-3</v>
      </c>
      <c r="F162" s="65"/>
      <c r="G162" s="44"/>
    </row>
    <row r="163" spans="1:7" x14ac:dyDescent="0.35">
      <c r="A163" s="26" t="s">
        <v>120</v>
      </c>
      <c r="D163" s="66">
        <v>2.1388859E-3</v>
      </c>
      <c r="F163" s="65"/>
      <c r="G163" s="44"/>
    </row>
    <row r="164" spans="1:7" x14ac:dyDescent="0.35">
      <c r="A164" s="26" t="s">
        <v>121</v>
      </c>
      <c r="D164" s="66">
        <v>2.6340216E-3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-3.8708024195907268E-3</v>
      </c>
      <c r="F165" s="43"/>
      <c r="G165" s="44"/>
    </row>
    <row r="166" spans="1:7" x14ac:dyDescent="0.35">
      <c r="A166" s="26" t="s">
        <v>123</v>
      </c>
      <c r="D166" s="64">
        <f>AVERAGE(D162:D165)</f>
        <v>8.2758842010231847E-4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2345085.09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1126271.18</v>
      </c>
      <c r="E171" s="68">
        <v>128</v>
      </c>
      <c r="F171" s="66">
        <v>7.7724059927322441E-3</v>
      </c>
      <c r="G171" s="44"/>
    </row>
    <row r="172" spans="1:7" x14ac:dyDescent="0.35">
      <c r="A172" s="41" t="s">
        <v>128</v>
      </c>
      <c r="D172" s="57">
        <v>359773.37</v>
      </c>
      <c r="E172" s="68">
        <v>36</v>
      </c>
      <c r="F172" s="66">
        <v>2.4827987670016337E-3</v>
      </c>
      <c r="G172" s="44"/>
    </row>
    <row r="173" spans="1:7" x14ac:dyDescent="0.35">
      <c r="A173" s="41" t="s">
        <v>129</v>
      </c>
      <c r="D173" s="19">
        <v>74878.77</v>
      </c>
      <c r="E173" s="69">
        <v>4</v>
      </c>
      <c r="F173" s="66">
        <v>5.167389621710994E-4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1560923.3199999998</v>
      </c>
      <c r="E175" s="68">
        <f>SUM(E171:E174)</f>
        <v>168</v>
      </c>
      <c r="F175" s="74">
        <f>SUM(F171:F174)</f>
        <v>1.0771943721904976E-2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2.2366058999999999E-3</v>
      </c>
      <c r="E178" s="66">
        <v>1.2367684E-3</v>
      </c>
      <c r="F178" s="65"/>
      <c r="G178" s="44"/>
    </row>
    <row r="179" spans="1:7" x14ac:dyDescent="0.35">
      <c r="A179" s="26" t="s">
        <v>134</v>
      </c>
      <c r="D179" s="66">
        <v>1.5837907000000001E-3</v>
      </c>
      <c r="E179" s="66">
        <v>1.1153846000000001E-3</v>
      </c>
      <c r="F179" s="65"/>
      <c r="G179" s="44"/>
    </row>
    <row r="180" spans="1:7" x14ac:dyDescent="0.35">
      <c r="A180" s="26" t="s">
        <v>135</v>
      </c>
      <c r="D180" s="66">
        <v>1.9545334999999998E-3</v>
      </c>
      <c r="E180" s="66">
        <v>1.1949892999999999E-3</v>
      </c>
      <c r="F180" s="65"/>
      <c r="G180" s="44"/>
    </row>
    <row r="181" spans="1:7" x14ac:dyDescent="0.35">
      <c r="A181" s="26" t="s">
        <v>136</v>
      </c>
      <c r="D181" s="66">
        <v>2.9995377291727331E-3</v>
      </c>
      <c r="E181" s="66">
        <f>IF(D53&lt;=0,0,SUM('Jul23'!E172:E174)/D53)</f>
        <v>1.7982377270275131E-3</v>
      </c>
      <c r="F181" s="43"/>
      <c r="G181" s="44"/>
    </row>
    <row r="182" spans="1:7" x14ac:dyDescent="0.35">
      <c r="A182" s="26" t="s">
        <v>137</v>
      </c>
      <c r="D182" s="66">
        <f>AVERAGE(D178:D181)</f>
        <v>2.1936169572931833E-3</v>
      </c>
      <c r="E182" s="66">
        <f>AVERAGE(E178:E181)</f>
        <v>1.3363450067568783E-3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447977.49</v>
      </c>
      <c r="F184" s="43"/>
      <c r="G184" s="44"/>
    </row>
    <row r="185" spans="1:7" x14ac:dyDescent="0.35">
      <c r="A185" s="2" t="s">
        <v>139</v>
      </c>
      <c r="D185" s="63">
        <v>3.0914960710307347E-3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470402.7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45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C814-66D6-4906-9146-ABCACD951E7A}">
  <sheetPr codeName="Sheet10">
    <pageSetUpPr fitToPage="1"/>
  </sheetPr>
  <dimension ref="A1:IV228"/>
  <sheetViews>
    <sheetView showRuler="0" zoomScale="80" zoomScaleNormal="80" zoomScaleSheetLayoutView="90" workbookViewId="0">
      <selection activeCell="C51" sqref="C5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45107</v>
      </c>
      <c r="C3" s="7" t="s">
        <v>2</v>
      </c>
      <c r="D3" s="2">
        <v>30</v>
      </c>
      <c r="E3" s="2" t="s">
        <v>3</v>
      </c>
      <c r="F3" s="8">
        <v>45078</v>
      </c>
      <c r="G3" s="2"/>
    </row>
    <row r="4" spans="1:13" ht="15.75" customHeight="1" x14ac:dyDescent="0.45">
      <c r="A4" s="2" t="s">
        <v>4</v>
      </c>
      <c r="B4" s="6">
        <v>45124</v>
      </c>
      <c r="C4" s="7" t="s">
        <v>5</v>
      </c>
      <c r="D4" s="9">
        <v>32</v>
      </c>
      <c r="E4" s="2" t="s">
        <v>6</v>
      </c>
      <c r="F4" s="8">
        <v>45107</v>
      </c>
      <c r="G4" s="2"/>
    </row>
    <row r="5" spans="1:13" ht="17.25" customHeight="1" x14ac:dyDescent="0.45">
      <c r="C5" s="5"/>
      <c r="E5" s="2" t="s">
        <v>7</v>
      </c>
      <c r="F5" s="8">
        <v>45092</v>
      </c>
      <c r="G5" s="2"/>
    </row>
    <row r="6" spans="1:13" ht="15.75" customHeight="1" x14ac:dyDescent="0.45">
      <c r="C6" s="5"/>
      <c r="E6" s="2" t="s">
        <v>8</v>
      </c>
      <c r="F6" s="8">
        <v>45124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172848471.88999999</v>
      </c>
      <c r="E10" s="19">
        <v>158460167.56</v>
      </c>
      <c r="F10" s="20">
        <f>IF(C12&lt;=0,0,E10/C12)</f>
        <v>0.11640692357969167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2537671.5</v>
      </c>
      <c r="E11" s="19">
        <v>2268664.21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170310800.38999999</v>
      </c>
      <c r="E12" s="19">
        <v>156191503.34999999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170310800.38999999</v>
      </c>
      <c r="E13" s="19">
        <f>SUM(E14:E19)</f>
        <v>156191503.34999996</v>
      </c>
      <c r="F13" s="20">
        <f>IF(C13&lt;=0,0,E13/C13)</f>
        <v>0.11474033300751232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5.37329E-2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3050123.72999998</v>
      </c>
      <c r="E17" s="19">
        <v>0</v>
      </c>
      <c r="F17" s="20">
        <f t="shared" si="0"/>
        <v>0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94930826.689999983</v>
      </c>
      <c r="F18" s="20">
        <f t="shared" si="0"/>
        <v>0.89557383669811308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3050123.72999998</v>
      </c>
      <c r="C26" s="18">
        <v>1397.97</v>
      </c>
      <c r="D26" s="34">
        <f t="shared" si="1"/>
        <v>6.4896249574467655</v>
      </c>
      <c r="E26" s="35">
        <f t="shared" si="2"/>
        <v>2.974404255319149E-3</v>
      </c>
      <c r="F26" s="31"/>
    </row>
    <row r="27" spans="1:13" x14ac:dyDescent="0.35">
      <c r="A27" s="26" t="s">
        <v>22</v>
      </c>
      <c r="B27" s="18">
        <v>11069173.310000012</v>
      </c>
      <c r="C27" s="18">
        <v>62716.67</v>
      </c>
      <c r="D27" s="34">
        <f t="shared" si="1"/>
        <v>104.4261633018869</v>
      </c>
      <c r="E27" s="35">
        <f t="shared" si="2"/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14119297.039999992</v>
      </c>
      <c r="C29" s="36">
        <f>SUM(C23:C28)</f>
        <v>64114.64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478233.99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478233.99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14279075.76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14279075.76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71288.02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14828597.77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26000</v>
      </c>
      <c r="E51" s="48">
        <v>170310800.38999999</v>
      </c>
      <c r="F51" s="43"/>
      <c r="G51" s="44"/>
    </row>
    <row r="52" spans="1:7" x14ac:dyDescent="0.35">
      <c r="A52" s="26" t="s">
        <v>44</v>
      </c>
      <c r="D52" s="10"/>
      <c r="E52" s="45">
        <f>D12-E12</f>
        <v>14119297.039999992</v>
      </c>
      <c r="F52" s="43"/>
      <c r="G52" s="44"/>
    </row>
    <row r="53" spans="1:7" x14ac:dyDescent="0.35">
      <c r="A53" s="26"/>
      <c r="D53" s="55">
        <v>24268</v>
      </c>
      <c r="E53" s="56">
        <f>E51-E52</f>
        <v>156191503.34999999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14828597.77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14828597.77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144040.39000000001</v>
      </c>
      <c r="F64" s="43"/>
      <c r="G64" s="44"/>
    </row>
    <row r="65" spans="1:7" x14ac:dyDescent="0.35">
      <c r="A65" s="41" t="s">
        <v>51</v>
      </c>
      <c r="E65" s="57">
        <v>144040.39000000001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1397.97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1397.97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64114.64</v>
      </c>
      <c r="F110" s="43"/>
      <c r="G110" s="44"/>
    </row>
    <row r="111" spans="1:7" x14ac:dyDescent="0.35">
      <c r="A111" s="58" t="s">
        <v>86</v>
      </c>
      <c r="E111" s="12">
        <f>E74+E82+E90+E98+E106</f>
        <v>64114.64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14620442.736758333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14119297.039999992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14119297.039999992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501145.69675834104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501145.69675834104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3.31255269E-2</v>
      </c>
      <c r="F153" s="43"/>
      <c r="G153" s="44"/>
    </row>
    <row r="154" spans="1:256" x14ac:dyDescent="0.35">
      <c r="A154" s="26" t="s">
        <v>114</v>
      </c>
      <c r="E154" s="60">
        <v>22.104347000000001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109228.57</v>
      </c>
      <c r="E157" s="2">
        <v>6</v>
      </c>
      <c r="F157" s="65"/>
      <c r="G157" s="44"/>
    </row>
    <row r="158" spans="1:256" x14ac:dyDescent="0.35">
      <c r="A158" s="26" t="s">
        <v>116</v>
      </c>
      <c r="D158" s="61">
        <v>71288.02</v>
      </c>
      <c r="F158" s="43"/>
      <c r="G158" s="44"/>
    </row>
    <row r="159" spans="1:256" x14ac:dyDescent="0.35">
      <c r="A159" s="2" t="s">
        <v>117</v>
      </c>
      <c r="D159" s="22">
        <f>+D157-D158</f>
        <v>37940.550000000003</v>
      </c>
    </row>
    <row r="160" spans="1:256" x14ac:dyDescent="0.35">
      <c r="A160" s="26" t="s">
        <v>118</v>
      </c>
      <c r="D160" s="12">
        <v>172848471.88999999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-2.9499473000000002E-3</v>
      </c>
      <c r="F162" s="65"/>
      <c r="G162" s="44"/>
    </row>
    <row r="163" spans="1:7" x14ac:dyDescent="0.35">
      <c r="A163" s="26" t="s">
        <v>120</v>
      </c>
      <c r="D163" s="66">
        <v>2.4082486000000002E-3</v>
      </c>
      <c r="F163" s="65"/>
      <c r="G163" s="44"/>
    </row>
    <row r="164" spans="1:7" x14ac:dyDescent="0.35">
      <c r="A164" s="26" t="s">
        <v>121</v>
      </c>
      <c r="D164" s="66">
        <v>2.1388859E-3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2.6340215509092985E-3</v>
      </c>
      <c r="F165" s="43"/>
      <c r="G165" s="44"/>
    </row>
    <row r="166" spans="1:7" x14ac:dyDescent="0.35">
      <c r="A166" s="26" t="s">
        <v>123</v>
      </c>
      <c r="D166" s="64">
        <f>AVERAGE(D162:D165)</f>
        <v>1.0578021877273246E-3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2396199.09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950092.18</v>
      </c>
      <c r="E171" s="68">
        <v>114</v>
      </c>
      <c r="F171" s="66">
        <v>5.9957792209215811E-3</v>
      </c>
      <c r="G171" s="44"/>
    </row>
    <row r="172" spans="1:7" x14ac:dyDescent="0.35">
      <c r="A172" s="41" t="s">
        <v>128</v>
      </c>
      <c r="D172" s="57">
        <v>256324.57</v>
      </c>
      <c r="E172" s="68">
        <v>21</v>
      </c>
      <c r="F172" s="66">
        <v>1.6175962322073415E-3</v>
      </c>
      <c r="G172" s="44"/>
    </row>
    <row r="173" spans="1:7" x14ac:dyDescent="0.35">
      <c r="A173" s="41" t="s">
        <v>129</v>
      </c>
      <c r="D173" s="19">
        <v>53391.14</v>
      </c>
      <c r="E173" s="69">
        <v>8</v>
      </c>
      <c r="F173" s="66">
        <v>3.3693729359325435E-4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1259807.8899999999</v>
      </c>
      <c r="E175" s="68">
        <f>SUM(E171:E174)</f>
        <v>143</v>
      </c>
      <c r="F175" s="74">
        <f>SUM(F171:F174)</f>
        <v>7.9503127467221765E-3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1.3801879E-3</v>
      </c>
      <c r="E178" s="66">
        <v>9.7683509999999993E-4</v>
      </c>
      <c r="F178" s="65"/>
      <c r="G178" s="44"/>
    </row>
    <row r="179" spans="1:7" x14ac:dyDescent="0.35">
      <c r="A179" s="26" t="s">
        <v>134</v>
      </c>
      <c r="D179" s="66">
        <v>2.2366058999999999E-3</v>
      </c>
      <c r="E179" s="66">
        <v>1.2367684E-3</v>
      </c>
      <c r="F179" s="65"/>
      <c r="G179" s="44"/>
    </row>
    <row r="180" spans="1:7" x14ac:dyDescent="0.35">
      <c r="A180" s="26" t="s">
        <v>135</v>
      </c>
      <c r="D180" s="66">
        <v>1.5837907000000001E-3</v>
      </c>
      <c r="E180" s="66">
        <v>1.1153846000000001E-3</v>
      </c>
      <c r="F180" s="65"/>
      <c r="G180" s="44"/>
    </row>
    <row r="181" spans="1:7" x14ac:dyDescent="0.35">
      <c r="A181" s="26" t="s">
        <v>136</v>
      </c>
      <c r="D181" s="66">
        <v>1.9545335258005958E-3</v>
      </c>
      <c r="E181" s="66">
        <f>IF(D53&lt;=0,0,SUM('Jun23'!E172:E174)/D53)</f>
        <v>1.1949892863029503E-3</v>
      </c>
      <c r="F181" s="43"/>
      <c r="G181" s="44"/>
    </row>
    <row r="182" spans="1:7" x14ac:dyDescent="0.35">
      <c r="A182" s="26" t="s">
        <v>137</v>
      </c>
      <c r="D182" s="66">
        <f>AVERAGE(D178:D181)</f>
        <v>1.7887795064501491E-3</v>
      </c>
      <c r="E182" s="66">
        <f>AVERAGE(E178:E181)</f>
        <v>1.1309943465757377E-3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325978.71000000002</v>
      </c>
      <c r="F184" s="43"/>
      <c r="G184" s="44"/>
    </row>
    <row r="185" spans="1:7" x14ac:dyDescent="0.35">
      <c r="A185" s="2" t="s">
        <v>139</v>
      </c>
      <c r="D185" s="63">
        <v>2.0571649962226003E-3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549318.53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55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50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06AA-6F08-4BBD-BB80-2C473E36C116}">
  <sheetPr codeName="Sheet9">
    <pageSetUpPr fitToPage="1"/>
  </sheetPr>
  <dimension ref="A1:IV228"/>
  <sheetViews>
    <sheetView showRuler="0" zoomScale="80" zoomScaleNormal="80" zoomScaleSheetLayoutView="90" workbookViewId="0">
      <selection activeCell="C51" sqref="C51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45077</v>
      </c>
      <c r="C3" s="7" t="s">
        <v>2</v>
      </c>
      <c r="D3" s="2">
        <v>30</v>
      </c>
      <c r="E3" s="2" t="s">
        <v>3</v>
      </c>
      <c r="F3" s="8">
        <v>45047</v>
      </c>
      <c r="G3" s="2"/>
    </row>
    <row r="4" spans="1:13" ht="15.75" customHeight="1" x14ac:dyDescent="0.45">
      <c r="A4" s="2" t="s">
        <v>4</v>
      </c>
      <c r="B4" s="6">
        <v>45092</v>
      </c>
      <c r="C4" s="7" t="s">
        <v>5</v>
      </c>
      <c r="D4" s="9">
        <v>31</v>
      </c>
      <c r="E4" s="2" t="s">
        <v>6</v>
      </c>
      <c r="F4" s="8">
        <v>45077</v>
      </c>
      <c r="G4" s="2"/>
    </row>
    <row r="5" spans="1:13" ht="17.25" customHeight="1" x14ac:dyDescent="0.45">
      <c r="C5" s="5"/>
      <c r="E5" s="2" t="s">
        <v>7</v>
      </c>
      <c r="F5" s="8">
        <v>45061</v>
      </c>
      <c r="G5" s="2"/>
    </row>
    <row r="6" spans="1:13" ht="15.75" customHeight="1" x14ac:dyDescent="0.45">
      <c r="C6" s="5"/>
      <c r="E6" s="2" t="s">
        <v>8</v>
      </c>
      <c r="F6" s="8">
        <v>45092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188623975.59999999</v>
      </c>
      <c r="E10" s="19">
        <v>172848471.88999999</v>
      </c>
      <c r="F10" s="20">
        <f>IF(C12&lt;=0,0,E10/C12)</f>
        <v>0.12697676121380538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2839373.01</v>
      </c>
      <c r="E11" s="19">
        <v>2537671.5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185784602.59</v>
      </c>
      <c r="E12" s="19">
        <v>170310800.38999999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185784602.59</v>
      </c>
      <c r="E13" s="19">
        <f>SUM(E14:E19)</f>
        <v>170310800.38999999</v>
      </c>
      <c r="F13" s="20">
        <f>IF(C13&lt;=0,0,E13/C13)</f>
        <v>0.12511255434769181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5.2874300000000006E-2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18523925.93</v>
      </c>
      <c r="E17" s="19">
        <v>3050123.7299999818</v>
      </c>
      <c r="F17" s="20">
        <f t="shared" si="0"/>
        <v>6.4896249574467697E-3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106000000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15473802.200000018</v>
      </c>
      <c r="C26" s="18">
        <v>8490.1299999999992</v>
      </c>
      <c r="D26" s="34">
        <f t="shared" si="1"/>
        <v>32.922983404255355</v>
      </c>
      <c r="E26" s="35">
        <f t="shared" si="2"/>
        <v>1.8064106382978722E-2</v>
      </c>
      <c r="F26" s="31"/>
    </row>
    <row r="27" spans="1:13" x14ac:dyDescent="0.35">
      <c r="A27" s="26" t="s">
        <v>22</v>
      </c>
      <c r="B27" s="18">
        <v>0</v>
      </c>
      <c r="C27" s="18">
        <v>62716.67</v>
      </c>
      <c r="D27" s="34">
        <f t="shared" si="1"/>
        <v>0</v>
      </c>
      <c r="E27" s="35">
        <f t="shared" si="2"/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15473802.200000018</v>
      </c>
      <c r="C29" s="36">
        <f>SUM(C23:C28)</f>
        <v>71206.8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534752.23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534752.23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15675629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15675629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66254.28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16276635.51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27491</v>
      </c>
      <c r="E51" s="48">
        <v>185784602.59</v>
      </c>
      <c r="F51" s="43"/>
      <c r="G51" s="44"/>
    </row>
    <row r="52" spans="1:7" x14ac:dyDescent="0.35">
      <c r="A52" s="26" t="s">
        <v>44</v>
      </c>
      <c r="D52" s="10"/>
      <c r="E52" s="45">
        <f>D12-E12</f>
        <v>15473802.200000018</v>
      </c>
      <c r="F52" s="43"/>
      <c r="G52" s="44"/>
    </row>
    <row r="53" spans="1:7" x14ac:dyDescent="0.35">
      <c r="A53" s="26"/>
      <c r="D53" s="55">
        <v>26000</v>
      </c>
      <c r="E53" s="56">
        <f>E51-E52</f>
        <v>170310800.38999999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16276635.51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16276635.51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157186.65</v>
      </c>
      <c r="F64" s="43"/>
      <c r="G64" s="44"/>
    </row>
    <row r="65" spans="1:7" x14ac:dyDescent="0.35">
      <c r="A65" s="41" t="s">
        <v>51</v>
      </c>
      <c r="E65" s="57">
        <v>157186.65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8490.1299999999992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8490.1299999999992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71206.8</v>
      </c>
      <c r="F110" s="43"/>
      <c r="G110" s="44"/>
    </row>
    <row r="111" spans="1:7" x14ac:dyDescent="0.35">
      <c r="A111" s="58" t="s">
        <v>86</v>
      </c>
      <c r="E111" s="12">
        <f>E74+E82+E90+E98+E106</f>
        <v>71206.8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16048242.063666666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15473802.200000018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15473802.200000018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574439.86366664805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574439.86366664805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3.2945887100000001E-2</v>
      </c>
      <c r="F153" s="43"/>
      <c r="G153" s="44"/>
    </row>
    <row r="154" spans="1:256" x14ac:dyDescent="0.35">
      <c r="A154" s="26" t="s">
        <v>114</v>
      </c>
      <c r="E154" s="60">
        <v>22.592181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99874.71</v>
      </c>
      <c r="E157" s="2">
        <v>11</v>
      </c>
      <c r="F157" s="65"/>
      <c r="G157" s="44"/>
    </row>
    <row r="158" spans="1:256" x14ac:dyDescent="0.35">
      <c r="A158" s="26" t="s">
        <v>116</v>
      </c>
      <c r="D158" s="61">
        <v>66254.28</v>
      </c>
      <c r="F158" s="43"/>
      <c r="G158" s="44"/>
    </row>
    <row r="159" spans="1:256" x14ac:dyDescent="0.35">
      <c r="A159" s="2" t="s">
        <v>117</v>
      </c>
      <c r="D159" s="22">
        <f>+D157-D158</f>
        <v>33620.430000000008</v>
      </c>
    </row>
    <row r="160" spans="1:256" x14ac:dyDescent="0.35">
      <c r="A160" s="26" t="s">
        <v>118</v>
      </c>
      <c r="D160" s="12">
        <v>188623975.59999999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1.8276002E-3</v>
      </c>
      <c r="F162" s="65"/>
      <c r="G162" s="44"/>
    </row>
    <row r="163" spans="1:7" x14ac:dyDescent="0.35">
      <c r="A163" s="26" t="s">
        <v>120</v>
      </c>
      <c r="D163" s="66">
        <v>-2.9499473000000002E-3</v>
      </c>
      <c r="F163" s="65"/>
      <c r="G163" s="44"/>
    </row>
    <row r="164" spans="1:7" x14ac:dyDescent="0.35">
      <c r="A164" s="26" t="s">
        <v>121</v>
      </c>
      <c r="D164" s="66">
        <v>2.4082486000000002E-3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2.1388858903894298E-3</v>
      </c>
      <c r="F165" s="43"/>
      <c r="G165" s="44"/>
    </row>
    <row r="166" spans="1:7" x14ac:dyDescent="0.35">
      <c r="A166" s="26" t="s">
        <v>123</v>
      </c>
      <c r="D166" s="64">
        <f>AVERAGE(D162:D165)</f>
        <v>8.5619684759735747E-4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2358258.54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1090667.21</v>
      </c>
      <c r="E171" s="68">
        <v>119</v>
      </c>
      <c r="F171" s="66">
        <v>6.3099615407308657E-3</v>
      </c>
      <c r="G171" s="44"/>
    </row>
    <row r="172" spans="1:7" x14ac:dyDescent="0.35">
      <c r="A172" s="41" t="s">
        <v>128</v>
      </c>
      <c r="D172" s="57">
        <v>153721.57</v>
      </c>
      <c r="E172" s="68">
        <v>22</v>
      </c>
      <c r="F172" s="66">
        <v>8.8934295061530967E-4</v>
      </c>
      <c r="G172" s="44"/>
    </row>
    <row r="173" spans="1:7" x14ac:dyDescent="0.35">
      <c r="A173" s="41" t="s">
        <v>129</v>
      </c>
      <c r="D173" s="19">
        <v>120034.24000000001</v>
      </c>
      <c r="E173" s="69">
        <v>7</v>
      </c>
      <c r="F173" s="66">
        <v>6.9444779399837145E-4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1364423.02</v>
      </c>
      <c r="E175" s="68">
        <f>SUM(E171:E174)</f>
        <v>148</v>
      </c>
      <c r="F175" s="74">
        <f>SUM(F171:F174)</f>
        <v>7.893752285344547E-3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1.4687846999999999E-3</v>
      </c>
      <c r="E178" s="66">
        <v>1.0242516000000001E-3</v>
      </c>
      <c r="F178" s="65"/>
      <c r="G178" s="44"/>
    </row>
    <row r="179" spans="1:7" x14ac:dyDescent="0.35">
      <c r="A179" s="26" t="s">
        <v>134</v>
      </c>
      <c r="D179" s="66">
        <v>1.3801879E-3</v>
      </c>
      <c r="E179" s="66">
        <v>9.7683509999999993E-4</v>
      </c>
      <c r="F179" s="65"/>
      <c r="G179" s="44"/>
    </row>
    <row r="180" spans="1:7" x14ac:dyDescent="0.35">
      <c r="A180" s="26" t="s">
        <v>135</v>
      </c>
      <c r="D180" s="66">
        <v>2.2366058999999999E-3</v>
      </c>
      <c r="E180" s="66">
        <v>1.2367684E-3</v>
      </c>
      <c r="F180" s="65"/>
      <c r="G180" s="44"/>
    </row>
    <row r="181" spans="1:7" x14ac:dyDescent="0.35">
      <c r="A181" s="26" t="s">
        <v>136</v>
      </c>
      <c r="D181" s="66">
        <v>1.5837907446136811E-3</v>
      </c>
      <c r="E181" s="66">
        <f>IF(D53&lt;=0,0,SUM('May23'!E172:E174)/D53)</f>
        <v>1.1153846153846153E-3</v>
      </c>
      <c r="F181" s="43"/>
      <c r="G181" s="44"/>
    </row>
    <row r="182" spans="1:7" x14ac:dyDescent="0.35">
      <c r="A182" s="26" t="s">
        <v>137</v>
      </c>
      <c r="D182" s="66">
        <f>AVERAGE(D178:D181)</f>
        <v>1.6673423111534203E-3</v>
      </c>
      <c r="E182" s="66">
        <f>AVERAGE(E178:E181)</f>
        <v>1.0883099288461538E-3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287432.53999999998</v>
      </c>
      <c r="F184" s="43"/>
      <c r="G184" s="44"/>
    </row>
    <row r="185" spans="1:7" x14ac:dyDescent="0.35">
      <c r="A185" s="2" t="s">
        <v>139</v>
      </c>
      <c r="D185" s="63">
        <v>1.662916292270844E-3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433488.2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46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44D8-AABA-4042-B858-F8AF27C813DA}">
  <sheetPr codeName="Sheet8">
    <pageSetUpPr fitToPage="1"/>
  </sheetPr>
  <dimension ref="A1:IV228"/>
  <sheetViews>
    <sheetView showRuler="0" zoomScale="80" zoomScaleNormal="80" zoomScaleSheetLayoutView="90" workbookViewId="0">
      <selection activeCell="B56" sqref="B56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45046</v>
      </c>
      <c r="C3" s="7" t="s">
        <v>2</v>
      </c>
      <c r="D3" s="2">
        <v>30</v>
      </c>
      <c r="E3" s="2" t="s">
        <v>3</v>
      </c>
      <c r="F3" s="8">
        <v>45017</v>
      </c>
      <c r="G3" s="2"/>
    </row>
    <row r="4" spans="1:13" ht="15.75" customHeight="1" x14ac:dyDescent="0.45">
      <c r="A4" s="2" t="s">
        <v>4</v>
      </c>
      <c r="B4" s="6">
        <v>45061</v>
      </c>
      <c r="C4" s="7" t="s">
        <v>5</v>
      </c>
      <c r="D4" s="9">
        <v>28</v>
      </c>
      <c r="E4" s="2" t="s">
        <v>6</v>
      </c>
      <c r="F4" s="8">
        <v>45046</v>
      </c>
      <c r="G4" s="2"/>
    </row>
    <row r="5" spans="1:13" ht="17.25" customHeight="1" x14ac:dyDescent="0.45">
      <c r="C5" s="5"/>
      <c r="E5" s="2" t="s">
        <v>7</v>
      </c>
      <c r="F5" s="8">
        <v>45033</v>
      </c>
      <c r="G5" s="2"/>
    </row>
    <row r="6" spans="1:13" ht="15.75" customHeight="1" x14ac:dyDescent="0.45">
      <c r="C6" s="5"/>
      <c r="E6" s="2" t="s">
        <v>8</v>
      </c>
      <c r="F6" s="8">
        <v>45061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203390611.88999999</v>
      </c>
      <c r="E10" s="19">
        <v>188623975.59999999</v>
      </c>
      <c r="F10" s="20">
        <f>IF(C12&lt;=0,0,E10/C12)</f>
        <v>0.13856565376060762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3136475.62</v>
      </c>
      <c r="E11" s="19">
        <v>2839373.01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200254136.26999998</v>
      </c>
      <c r="E12" s="19">
        <v>185784602.59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200254136.27000001</v>
      </c>
      <c r="E13" s="19">
        <f>SUM(E14:E19)</f>
        <v>185784602.59000003</v>
      </c>
      <c r="F13" s="20">
        <f>IF(C13&lt;=0,0,E13/C13)</f>
        <v>0.13647981299646633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5.1277100000000006E-2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32993459.609999999</v>
      </c>
      <c r="E17" s="19">
        <v>18523925.930000022</v>
      </c>
      <c r="F17" s="20">
        <f t="shared" si="0"/>
        <v>3.9412608361702177E-2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106000000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14469533.679999977</v>
      </c>
      <c r="C26" s="18">
        <v>15122</v>
      </c>
      <c r="D26" s="34">
        <f t="shared" si="1"/>
        <v>30.786241872340376</v>
      </c>
      <c r="E26" s="35">
        <f t="shared" si="2"/>
        <v>3.2174468085106385E-2</v>
      </c>
      <c r="F26" s="31"/>
    </row>
    <row r="27" spans="1:13" x14ac:dyDescent="0.35">
      <c r="A27" s="26" t="s">
        <v>22</v>
      </c>
      <c r="B27" s="18">
        <v>0</v>
      </c>
      <c r="C27" s="18">
        <v>62716.67</v>
      </c>
      <c r="D27" s="34">
        <f t="shared" si="1"/>
        <v>0</v>
      </c>
      <c r="E27" s="35">
        <f t="shared" si="2"/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14469533.679999977</v>
      </c>
      <c r="C29" s="36">
        <f>SUM(C23:C28)</f>
        <v>77838.67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524196.07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524196.07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14665849.4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14665849.4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59968.959999999999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15250014.430000002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28664</v>
      </c>
      <c r="E51" s="48">
        <v>200254136.26999998</v>
      </c>
      <c r="F51" s="43"/>
      <c r="G51" s="44"/>
    </row>
    <row r="52" spans="1:7" x14ac:dyDescent="0.35">
      <c r="A52" s="26" t="s">
        <v>44</v>
      </c>
      <c r="D52" s="10"/>
      <c r="E52" s="45">
        <f>D12-E12</f>
        <v>14469533.679999977</v>
      </c>
      <c r="F52" s="43"/>
      <c r="G52" s="44"/>
    </row>
    <row r="53" spans="1:7" x14ac:dyDescent="0.35">
      <c r="A53" s="26"/>
      <c r="D53" s="55">
        <v>27491</v>
      </c>
      <c r="E53" s="56">
        <f>E51-E52</f>
        <v>185784602.59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15250014.430000002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15250014.430000002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169492.18</v>
      </c>
      <c r="F64" s="43"/>
      <c r="G64" s="44"/>
    </row>
    <row r="65" spans="1:7" x14ac:dyDescent="0.35">
      <c r="A65" s="41" t="s">
        <v>51</v>
      </c>
      <c r="E65" s="57">
        <v>169492.18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15122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15122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77838.67</v>
      </c>
      <c r="F110" s="43"/>
      <c r="G110" s="44"/>
    </row>
    <row r="111" spans="1:7" x14ac:dyDescent="0.35">
      <c r="A111" s="58" t="s">
        <v>86</v>
      </c>
      <c r="E111" s="12">
        <f>E74+E82+E90+E98+E106</f>
        <v>77838.67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15002683.583425002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14469533.679999977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14469533.679999977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533149.90342502482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533149.90342502482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3.2815871099999998E-2</v>
      </c>
      <c r="F153" s="43"/>
      <c r="G153" s="44"/>
    </row>
    <row r="154" spans="1:256" x14ac:dyDescent="0.35">
      <c r="A154" s="26" t="s">
        <v>114</v>
      </c>
      <c r="E154" s="60">
        <v>23.092808999999999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100786.89</v>
      </c>
      <c r="E157" s="2">
        <v>13</v>
      </c>
      <c r="F157" s="65"/>
      <c r="G157" s="44"/>
    </row>
    <row r="158" spans="1:256" x14ac:dyDescent="0.35">
      <c r="A158" s="26" t="s">
        <v>116</v>
      </c>
      <c r="D158" s="61">
        <v>59968.959999999999</v>
      </c>
      <c r="F158" s="43"/>
      <c r="G158" s="44"/>
    </row>
    <row r="159" spans="1:256" x14ac:dyDescent="0.35">
      <c r="A159" s="2" t="s">
        <v>117</v>
      </c>
      <c r="D159" s="22">
        <f>+D157-D158</f>
        <v>40817.93</v>
      </c>
    </row>
    <row r="160" spans="1:256" x14ac:dyDescent="0.35">
      <c r="A160" s="26" t="s">
        <v>118</v>
      </c>
      <c r="D160" s="12">
        <v>203390611.88999999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-1.1380935999999999E-3</v>
      </c>
      <c r="F162" s="65"/>
      <c r="G162" s="44"/>
    </row>
    <row r="163" spans="1:7" x14ac:dyDescent="0.35">
      <c r="A163" s="26" t="s">
        <v>120</v>
      </c>
      <c r="D163" s="66">
        <v>1.8276002E-3</v>
      </c>
      <c r="F163" s="65"/>
      <c r="G163" s="44"/>
    </row>
    <row r="164" spans="1:7" x14ac:dyDescent="0.35">
      <c r="A164" s="26" t="s">
        <v>121</v>
      </c>
      <c r="D164" s="66">
        <v>-2.9499473000000002E-3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2.4082486180085215E-3</v>
      </c>
      <c r="F165" s="43"/>
      <c r="G165" s="44"/>
    </row>
    <row r="166" spans="1:7" x14ac:dyDescent="0.35">
      <c r="A166" s="26" t="s">
        <v>123</v>
      </c>
      <c r="D166" s="64">
        <f>AVERAGE(D162:D165)</f>
        <v>3.6951979502130358E-5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2324638.1100000003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1135103.6100000001</v>
      </c>
      <c r="E171" s="68">
        <v>132</v>
      </c>
      <c r="F171" s="66">
        <v>6.0178119265555342E-3</v>
      </c>
      <c r="G171" s="44"/>
    </row>
    <row r="172" spans="1:7" x14ac:dyDescent="0.35">
      <c r="A172" s="41" t="s">
        <v>128</v>
      </c>
      <c r="D172" s="57">
        <v>384801.07</v>
      </c>
      <c r="E172" s="68">
        <v>28</v>
      </c>
      <c r="F172" s="66">
        <v>2.0400432594847714E-3</v>
      </c>
      <c r="G172" s="44"/>
    </row>
    <row r="173" spans="1:7" x14ac:dyDescent="0.35">
      <c r="A173" s="41" t="s">
        <v>129</v>
      </c>
      <c r="D173" s="19">
        <v>37076.43</v>
      </c>
      <c r="E173" s="69">
        <v>6</v>
      </c>
      <c r="F173" s="66">
        <v>1.9656265796573531E-4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1556981.11</v>
      </c>
      <c r="E175" s="68">
        <f>SUM(E171:E174)</f>
        <v>166</v>
      </c>
      <c r="F175" s="74">
        <f>SUM(F171:F174)</f>
        <v>8.2544178440060404E-3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1.5573308000000001E-3</v>
      </c>
      <c r="E178" s="66">
        <v>1.1049375E-3</v>
      </c>
      <c r="F178" s="65"/>
      <c r="G178" s="44"/>
    </row>
    <row r="179" spans="1:7" x14ac:dyDescent="0.35">
      <c r="A179" s="26" t="s">
        <v>134</v>
      </c>
      <c r="D179" s="66">
        <v>1.4687846999999999E-3</v>
      </c>
      <c r="E179" s="66">
        <v>1.0242516000000001E-3</v>
      </c>
      <c r="F179" s="65"/>
      <c r="G179" s="44"/>
    </row>
    <row r="180" spans="1:7" x14ac:dyDescent="0.35">
      <c r="A180" s="26" t="s">
        <v>135</v>
      </c>
      <c r="D180" s="66">
        <v>1.3801879E-3</v>
      </c>
      <c r="E180" s="66">
        <v>9.7683509999999993E-4</v>
      </c>
      <c r="F180" s="65"/>
      <c r="G180" s="44"/>
    </row>
    <row r="181" spans="1:7" x14ac:dyDescent="0.35">
      <c r="A181" s="26" t="s">
        <v>136</v>
      </c>
      <c r="D181" s="66">
        <v>2.2366059174505066E-3</v>
      </c>
      <c r="E181" s="66">
        <f>IF(D53&lt;=0,0,SUM('Apr23'!E172:E174)/D53)</f>
        <v>1.2367683969299044E-3</v>
      </c>
      <c r="F181" s="43"/>
      <c r="G181" s="44"/>
    </row>
    <row r="182" spans="1:7" x14ac:dyDescent="0.35">
      <c r="A182" s="26" t="s">
        <v>137</v>
      </c>
      <c r="D182" s="66">
        <f>AVERAGE(D178:D181)</f>
        <v>1.6607273293626269E-3</v>
      </c>
      <c r="E182" s="66">
        <f>AVERAGE(E178:E181)</f>
        <v>1.0856981492324762E-3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422173.69</v>
      </c>
      <c r="F184" s="43"/>
      <c r="G184" s="44"/>
    </row>
    <row r="185" spans="1:7" x14ac:dyDescent="0.35">
      <c r="A185" s="2" t="s">
        <v>139</v>
      </c>
      <c r="D185" s="63">
        <v>2.2381761844277445E-3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316076.90000000002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32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F980-7981-4BA0-BCD8-9C4B696A43C2}">
  <sheetPr codeName="Sheet7">
    <pageSetUpPr fitToPage="1"/>
  </sheetPr>
  <dimension ref="A1:IV228"/>
  <sheetViews>
    <sheetView showRuler="0" zoomScale="80" zoomScaleNormal="80" zoomScaleSheetLayoutView="90" workbookViewId="0">
      <selection activeCell="H45" sqref="H45"/>
    </sheetView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45016</v>
      </c>
      <c r="C3" s="7" t="s">
        <v>2</v>
      </c>
      <c r="D3" s="2">
        <v>30</v>
      </c>
      <c r="E3" s="2" t="s">
        <v>3</v>
      </c>
      <c r="F3" s="8">
        <v>44986</v>
      </c>
      <c r="G3" s="2"/>
    </row>
    <row r="4" spans="1:13" ht="15.75" customHeight="1" x14ac:dyDescent="0.45">
      <c r="A4" s="2" t="s">
        <v>4</v>
      </c>
      <c r="B4" s="6">
        <v>45033</v>
      </c>
      <c r="C4" s="7" t="s">
        <v>5</v>
      </c>
      <c r="D4" s="9">
        <v>33</v>
      </c>
      <c r="E4" s="2" t="s">
        <v>6</v>
      </c>
      <c r="F4" s="8">
        <v>45016</v>
      </c>
      <c r="G4" s="2"/>
    </row>
    <row r="5" spans="1:13" ht="17.25" customHeight="1" x14ac:dyDescent="0.45">
      <c r="C5" s="5"/>
      <c r="E5" s="2" t="s">
        <v>7</v>
      </c>
      <c r="F5" s="8">
        <v>45000</v>
      </c>
      <c r="G5" s="2"/>
    </row>
    <row r="6" spans="1:13" ht="15.75" customHeight="1" x14ac:dyDescent="0.45">
      <c r="C6" s="5"/>
      <c r="E6" s="2" t="s">
        <v>8</v>
      </c>
      <c r="F6" s="8">
        <v>45033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221562036.00999999</v>
      </c>
      <c r="E10" s="19">
        <v>203390611.88999999</v>
      </c>
      <c r="F10" s="20">
        <f>IF(C12&lt;=0,0,E10/C12)</f>
        <v>0.14941341902936681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3501297.74</v>
      </c>
      <c r="E11" s="19">
        <v>3136475.62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f>C10-C11</f>
        <v>1361260676.6600001</v>
      </c>
      <c r="D12" s="18">
        <v>218060738.26999998</v>
      </c>
      <c r="E12" s="19">
        <v>200254136.26999998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f>SUM(C14:C19)</f>
        <v>1361260676.6600001</v>
      </c>
      <c r="D13" s="18">
        <f>SUM(D14:D19)</f>
        <v>218060738.27000001</v>
      </c>
      <c r="E13" s="19">
        <f>SUM(E14:E19)</f>
        <v>200254136.27000001</v>
      </c>
      <c r="F13" s="20">
        <f>IF(C13&lt;=0,0,E13/C13)</f>
        <v>0.14710932277963479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f t="shared" ref="F14:F19" si="0">IF(C14&lt;=0,0,E14/C14)</f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f t="shared" si="0"/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4.8644300000000001E-2</v>
      </c>
      <c r="C16" s="23">
        <v>50000000</v>
      </c>
      <c r="D16" s="18">
        <v>0</v>
      </c>
      <c r="E16" s="19">
        <v>0</v>
      </c>
      <c r="F16" s="20">
        <f>IF(C16&lt;=0,0,E16/C16)</f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50800061.609999999</v>
      </c>
      <c r="E17" s="19">
        <v>32993459.609999999</v>
      </c>
      <c r="F17" s="20">
        <f t="shared" si="0"/>
        <v>7.0198850234042556E-2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106000000</v>
      </c>
      <c r="F18" s="20">
        <f t="shared" si="0"/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f t="shared" si="0"/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f>IF(C14&lt;=0,0,B23/(C14/1000))</f>
        <v>0</v>
      </c>
      <c r="E23" s="35">
        <f>IF(C14&lt;=0,0,C23/(C14/1000))</f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f t="shared" ref="D24:D28" si="1">IF(C15&lt;=0,0,B24/(C15/1000))</f>
        <v>0</v>
      </c>
      <c r="E24" s="35">
        <f t="shared" ref="E24:E28" si="2">IF(C15&lt;=0,0,C24/(C15/1000))</f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f t="shared" si="1"/>
        <v>0</v>
      </c>
      <c r="E25" s="35">
        <f>IF(C16&lt;=0,0,C25/(C16/1000))</f>
        <v>0</v>
      </c>
      <c r="F25" s="31"/>
    </row>
    <row r="26" spans="1:13" x14ac:dyDescent="0.35">
      <c r="A26" s="26" t="s">
        <v>21</v>
      </c>
      <c r="B26" s="18">
        <v>17806602</v>
      </c>
      <c r="C26" s="18">
        <v>23283.360000000001</v>
      </c>
      <c r="D26" s="34">
        <f t="shared" si="1"/>
        <v>37.886387234042552</v>
      </c>
      <c r="E26" s="35">
        <f t="shared" si="2"/>
        <v>4.9539063829787233E-2</v>
      </c>
      <c r="F26" s="31"/>
    </row>
    <row r="27" spans="1:13" x14ac:dyDescent="0.35">
      <c r="A27" s="26" t="s">
        <v>22</v>
      </c>
      <c r="B27" s="18">
        <v>0</v>
      </c>
      <c r="C27" s="18">
        <v>62716.67</v>
      </c>
      <c r="D27" s="34">
        <f t="shared" si="1"/>
        <v>0</v>
      </c>
      <c r="E27" s="35">
        <f t="shared" si="2"/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f t="shared" si="1"/>
        <v>0</v>
      </c>
      <c r="E28" s="35">
        <f t="shared" si="2"/>
        <v>0</v>
      </c>
      <c r="F28" s="31"/>
    </row>
    <row r="29" spans="1:13" ht="18" thickBot="1" x14ac:dyDescent="0.4">
      <c r="A29" s="2" t="s">
        <v>28</v>
      </c>
      <c r="B29" s="36">
        <f>SUM(B23:B28)</f>
        <v>17806602</v>
      </c>
      <c r="C29" s="36">
        <f>SUM(C23:C28)</f>
        <v>86000.03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594468.98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f>SUM(E35:E36)</f>
        <v>594468.98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18108692.789999999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f>SUM(E40:E41)</f>
        <v>18108692.789999999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117197.69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f>E37+E42+E44</f>
        <v>18820359.460000001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30266</v>
      </c>
      <c r="E51" s="48">
        <v>218060738.26999998</v>
      </c>
      <c r="F51" s="43"/>
      <c r="G51" s="44"/>
    </row>
    <row r="52" spans="1:7" x14ac:dyDescent="0.35">
      <c r="A52" s="26" t="s">
        <v>44</v>
      </c>
      <c r="D52" s="10"/>
      <c r="E52" s="45">
        <f>D12-E12</f>
        <v>17806602</v>
      </c>
      <c r="F52" s="43"/>
      <c r="G52" s="44"/>
    </row>
    <row r="53" spans="1:7" x14ac:dyDescent="0.35">
      <c r="A53" s="26"/>
      <c r="D53" s="55">
        <v>28664</v>
      </c>
      <c r="E53" s="56">
        <f>E51-E52</f>
        <v>200254136.26999998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f>E47</f>
        <v>18820359.460000001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f>SUM(E57:E58)</f>
        <v>18820359.460000001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184635.03</v>
      </c>
      <c r="F64" s="43"/>
      <c r="G64" s="44"/>
    </row>
    <row r="65" spans="1:7" x14ac:dyDescent="0.35">
      <c r="A65" s="41" t="s">
        <v>51</v>
      </c>
      <c r="E65" s="57">
        <v>184635.03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23283.360000000001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23283.360000000001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f>E72+E80+E88+E96+E104</f>
        <v>86000.03</v>
      </c>
      <c r="F110" s="43"/>
      <c r="G110" s="44"/>
    </row>
    <row r="111" spans="1:7" x14ac:dyDescent="0.35">
      <c r="A111" s="58" t="s">
        <v>86</v>
      </c>
      <c r="E111" s="12">
        <f>E74+E82+E90+E98+E106</f>
        <v>86000.03</v>
      </c>
      <c r="F111" s="43"/>
      <c r="G111" s="44"/>
    </row>
    <row r="112" spans="1:7" x14ac:dyDescent="0.35">
      <c r="A112" s="58" t="s">
        <v>87</v>
      </c>
      <c r="E112" s="12">
        <f>E70+E78+E94+E102</f>
        <v>0</v>
      </c>
      <c r="F112" s="43"/>
      <c r="G112" s="44"/>
    </row>
    <row r="113" spans="1:7" x14ac:dyDescent="0.35">
      <c r="A113" s="58" t="s">
        <v>88</v>
      </c>
      <c r="E113" s="12">
        <f>E75+E83+E99+E107</f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18549724.399991669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17806602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17806602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743122.39999166876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f>E129-E130</f>
        <v>743122.39999166876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f>E144</f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3.270054E-2</v>
      </c>
      <c r="F153" s="43"/>
      <c r="G153" s="44"/>
    </row>
    <row r="154" spans="1:256" x14ac:dyDescent="0.35">
      <c r="A154" s="26" t="s">
        <v>114</v>
      </c>
      <c r="E154" s="60">
        <v>23.585345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62731.33</v>
      </c>
      <c r="E157" s="2">
        <v>6</v>
      </c>
      <c r="F157" s="65"/>
      <c r="G157" s="44"/>
    </row>
    <row r="158" spans="1:256" x14ac:dyDescent="0.35">
      <c r="A158" s="26" t="s">
        <v>116</v>
      </c>
      <c r="D158" s="61">
        <v>117197.69</v>
      </c>
      <c r="F158" s="43"/>
      <c r="G158" s="44"/>
    </row>
    <row r="159" spans="1:256" x14ac:dyDescent="0.35">
      <c r="A159" s="2" t="s">
        <v>117</v>
      </c>
      <c r="D159" s="22">
        <f>+D157-D158</f>
        <v>-54466.36</v>
      </c>
    </row>
    <row r="160" spans="1:256" x14ac:dyDescent="0.35">
      <c r="A160" s="26" t="s">
        <v>118</v>
      </c>
      <c r="D160" s="12">
        <v>221562036.00999999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-1.5943120000000001E-4</v>
      </c>
      <c r="F162" s="65"/>
      <c r="G162" s="44"/>
    </row>
    <row r="163" spans="1:7" x14ac:dyDescent="0.35">
      <c r="A163" s="26" t="s">
        <v>120</v>
      </c>
      <c r="D163" s="66">
        <v>-1.1380935999999999E-3</v>
      </c>
      <c r="F163" s="65"/>
      <c r="G163" s="44"/>
    </row>
    <row r="164" spans="1:7" x14ac:dyDescent="0.35">
      <c r="A164" s="26" t="s">
        <v>121</v>
      </c>
      <c r="D164" s="66">
        <v>1.8276002E-3</v>
      </c>
      <c r="F164" s="65"/>
      <c r="G164" s="44"/>
    </row>
    <row r="165" spans="1:7" x14ac:dyDescent="0.35">
      <c r="A165" s="26" t="s">
        <v>122</v>
      </c>
      <c r="D165" s="66">
        <f>IF(D160&lt;=0,0,12*(D157-D158)/D160)</f>
        <v>-2.9499472552712083E-3</v>
      </c>
      <c r="F165" s="43"/>
      <c r="G165" s="44"/>
    </row>
    <row r="166" spans="1:7" x14ac:dyDescent="0.35">
      <c r="A166" s="26" t="s">
        <v>123</v>
      </c>
      <c r="D166" s="64">
        <f>AVERAGE(D162:D165)</f>
        <v>-6.0496796381780214E-4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2283820.1800000002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1120916.1200000001</v>
      </c>
      <c r="E171" s="68">
        <v>114</v>
      </c>
      <c r="F171" s="66">
        <v>5.5111497506395556E-3</v>
      </c>
      <c r="G171" s="44"/>
    </row>
    <row r="172" spans="1:7" x14ac:dyDescent="0.35">
      <c r="A172" s="41" t="s">
        <v>128</v>
      </c>
      <c r="D172" s="57">
        <v>201178.27</v>
      </c>
      <c r="E172" s="68">
        <v>19</v>
      </c>
      <c r="F172" s="66">
        <v>9.8912269416251875E-4</v>
      </c>
      <c r="G172" s="44"/>
    </row>
    <row r="173" spans="1:7" x14ac:dyDescent="0.35">
      <c r="A173" s="41" t="s">
        <v>129</v>
      </c>
      <c r="D173" s="19">
        <v>79539</v>
      </c>
      <c r="E173" s="69">
        <v>9</v>
      </c>
      <c r="F173" s="66">
        <v>3.9106524760846478E-4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f>SUM(D171:D174)</f>
        <v>1401633.3900000001</v>
      </c>
      <c r="E175" s="68">
        <f>SUM(E171:E174)</f>
        <v>142</v>
      </c>
      <c r="F175" s="74">
        <f>SUM(F171:F174)</f>
        <v>6.8913376924105386E-3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1.5813505E-3</v>
      </c>
      <c r="E178" s="66">
        <v>1.0651248E-3</v>
      </c>
      <c r="F178" s="65"/>
      <c r="G178" s="44"/>
    </row>
    <row r="179" spans="1:7" x14ac:dyDescent="0.35">
      <c r="A179" s="26" t="s">
        <v>134</v>
      </c>
      <c r="D179" s="66">
        <v>1.5573308000000001E-3</v>
      </c>
      <c r="E179" s="66">
        <v>1.1049375E-3</v>
      </c>
      <c r="F179" s="65"/>
      <c r="G179" s="44"/>
    </row>
    <row r="180" spans="1:7" x14ac:dyDescent="0.35">
      <c r="A180" s="26" t="s">
        <v>135</v>
      </c>
      <c r="D180" s="66">
        <v>1.4687846999999999E-3</v>
      </c>
      <c r="E180" s="66">
        <v>1.0242516000000001E-3</v>
      </c>
      <c r="F180" s="65"/>
      <c r="G180" s="44"/>
    </row>
    <row r="181" spans="1:7" x14ac:dyDescent="0.35">
      <c r="A181" s="26" t="s">
        <v>136</v>
      </c>
      <c r="D181" s="66">
        <v>1.3801879417709836E-3</v>
      </c>
      <c r="E181" s="66">
        <f>IF(D53&lt;=0,0,SUM('Mar23'!E172:E174)/D53)</f>
        <v>9.768350544236673E-4</v>
      </c>
      <c r="F181" s="43"/>
      <c r="G181" s="44"/>
    </row>
    <row r="182" spans="1:7" x14ac:dyDescent="0.35">
      <c r="A182" s="26" t="s">
        <v>137</v>
      </c>
      <c r="D182" s="66">
        <f>AVERAGE(D178:D181)</f>
        <v>1.496913485442746E-3</v>
      </c>
      <c r="E182" s="66">
        <f>AVERAGE(E178:E181)</f>
        <v>1.0427872386059168E-3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280717.27</v>
      </c>
      <c r="F184" s="43"/>
      <c r="G184" s="44"/>
    </row>
    <row r="185" spans="1:7" x14ac:dyDescent="0.35">
      <c r="A185" s="2" t="s">
        <v>139</v>
      </c>
      <c r="D185" s="63">
        <v>1.3801879417709836E-3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tr">
        <f>+IF(D185&lt;=D186,"No","Yes")</f>
        <v>No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550531.65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58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9879-A1F0-4E49-9871-370F83574229}">
  <sheetPr codeName="Sheet8">
    <pageSetUpPr fitToPage="1"/>
  </sheetPr>
  <dimension ref="A1:IV228"/>
  <sheetViews>
    <sheetView showRuler="0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44985</v>
      </c>
      <c r="C3" s="7" t="s">
        <v>2</v>
      </c>
      <c r="D3" s="2">
        <v>30</v>
      </c>
      <c r="E3" s="2" t="s">
        <v>3</v>
      </c>
      <c r="F3" s="8">
        <v>44958</v>
      </c>
      <c r="G3" s="2"/>
    </row>
    <row r="4" spans="1:13" ht="15.75" customHeight="1" x14ac:dyDescent="0.45">
      <c r="A4" s="2" t="s">
        <v>4</v>
      </c>
      <c r="B4" s="6">
        <v>45000</v>
      </c>
      <c r="C4" s="7" t="s">
        <v>5</v>
      </c>
      <c r="D4" s="9">
        <v>28</v>
      </c>
      <c r="E4" s="2" t="s">
        <v>6</v>
      </c>
      <c r="F4" s="8">
        <v>44985</v>
      </c>
      <c r="G4" s="2"/>
    </row>
    <row r="5" spans="1:13" ht="17.25" customHeight="1" x14ac:dyDescent="0.45">
      <c r="C5" s="5"/>
      <c r="E5" s="2" t="s">
        <v>7</v>
      </c>
      <c r="F5" s="8">
        <v>44972</v>
      </c>
      <c r="G5" s="2"/>
    </row>
    <row r="6" spans="1:13" ht="15.75" customHeight="1" x14ac:dyDescent="0.45">
      <c r="C6" s="5"/>
      <c r="E6" s="2" t="s">
        <v>8</v>
      </c>
      <c r="F6" s="8">
        <v>45000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238321177.97999999</v>
      </c>
      <c r="E10" s="19">
        <v>221562036.00999999</v>
      </c>
      <c r="F10" s="20">
        <v>0.16276238622688077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3860090.26</v>
      </c>
      <c r="E11" s="19">
        <v>3501297.74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1361260676.6600001</v>
      </c>
      <c r="D12" s="18">
        <v>234461087.72</v>
      </c>
      <c r="E12" s="19">
        <v>218060738.26999998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1361260676.6600001</v>
      </c>
      <c r="D13" s="18">
        <v>234461087.72</v>
      </c>
      <c r="E13" s="19">
        <v>218060738.26999998</v>
      </c>
      <c r="F13" s="20">
        <v>0.16019028684868464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4.7678600000000002E-2</v>
      </c>
      <c r="C16" s="23">
        <v>50000000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67200411.060000002</v>
      </c>
      <c r="E17" s="19">
        <v>50800061.609999985</v>
      </c>
      <c r="F17" s="20">
        <v>0.10808523746808507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106000000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v>0</v>
      </c>
      <c r="E23" s="35"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v>0</v>
      </c>
      <c r="E24" s="35"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16400349.450000018</v>
      </c>
      <c r="C26" s="18">
        <v>30800.19</v>
      </c>
      <c r="D26" s="34">
        <v>34.894360531914934</v>
      </c>
      <c r="E26" s="35">
        <v>6.5532319148936161E-2</v>
      </c>
      <c r="F26" s="31"/>
    </row>
    <row r="27" spans="1:13" x14ac:dyDescent="0.35">
      <c r="A27" s="26" t="s">
        <v>22</v>
      </c>
      <c r="B27" s="18">
        <v>0</v>
      </c>
      <c r="C27" s="18">
        <v>62716.67</v>
      </c>
      <c r="D27" s="34">
        <v>0</v>
      </c>
      <c r="E27" s="35"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16400349.450000018</v>
      </c>
      <c r="C29" s="36">
        <v>93516.86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626776.88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626776.88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16692613.529999999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16692613.529999999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30232.12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17349622.530000001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31676</v>
      </c>
      <c r="E51" s="48">
        <v>234461087.72</v>
      </c>
      <c r="F51" s="43"/>
      <c r="G51" s="44"/>
    </row>
    <row r="52" spans="1:7" x14ac:dyDescent="0.35">
      <c r="A52" s="26" t="s">
        <v>44</v>
      </c>
      <c r="D52" s="10"/>
      <c r="E52" s="45">
        <v>16400349.450000018</v>
      </c>
      <c r="F52" s="43"/>
      <c r="G52" s="44"/>
    </row>
    <row r="53" spans="1:7" x14ac:dyDescent="0.35">
      <c r="A53" s="26"/>
      <c r="D53" s="55">
        <v>30266</v>
      </c>
      <c r="E53" s="56">
        <v>218060738.26999998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17349622.530000001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17349622.530000001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198600.98</v>
      </c>
      <c r="F64" s="43"/>
      <c r="G64" s="44"/>
    </row>
    <row r="65" spans="1:7" x14ac:dyDescent="0.35">
      <c r="A65" s="41" t="s">
        <v>51</v>
      </c>
      <c r="E65" s="57">
        <v>198600.98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30800.19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30800.19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93516.86</v>
      </c>
      <c r="F110" s="43"/>
      <c r="G110" s="44"/>
    </row>
    <row r="111" spans="1:7" x14ac:dyDescent="0.35">
      <c r="A111" s="58" t="s">
        <v>86</v>
      </c>
      <c r="E111" s="12">
        <v>93516.86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17057504.688349996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16400349.450000018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16400349.450000018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657155.23834997974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657155.23834997974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3.2609384999999998E-2</v>
      </c>
      <c r="F153" s="43"/>
      <c r="G153" s="44"/>
    </row>
    <row r="154" spans="1:256" x14ac:dyDescent="0.35">
      <c r="A154" s="26" t="s">
        <v>114</v>
      </c>
      <c r="E154" s="60">
        <v>24.148713999999998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66528.44</v>
      </c>
      <c r="E157" s="2">
        <v>11</v>
      </c>
      <c r="F157" s="65"/>
      <c r="G157" s="44"/>
    </row>
    <row r="158" spans="1:256" x14ac:dyDescent="0.35">
      <c r="A158" s="26" t="s">
        <v>116</v>
      </c>
      <c r="D158" s="61">
        <v>30232.12</v>
      </c>
      <c r="F158" s="43"/>
      <c r="G158" s="44"/>
    </row>
    <row r="159" spans="1:256" x14ac:dyDescent="0.35">
      <c r="A159" s="2" t="s">
        <v>117</v>
      </c>
      <c r="D159" s="22">
        <v>36296.320000000007</v>
      </c>
    </row>
    <row r="160" spans="1:256" x14ac:dyDescent="0.35">
      <c r="A160" s="26" t="s">
        <v>118</v>
      </c>
      <c r="D160" s="12">
        <v>238321177.97999999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7.225949E-4</v>
      </c>
      <c r="F162" s="65"/>
      <c r="G162" s="44"/>
    </row>
    <row r="163" spans="1:7" x14ac:dyDescent="0.35">
      <c r="A163" s="26" t="s">
        <v>120</v>
      </c>
      <c r="D163" s="66">
        <v>-1.5943120000000001E-4</v>
      </c>
      <c r="F163" s="65"/>
      <c r="G163" s="44"/>
    </row>
    <row r="164" spans="1:7" x14ac:dyDescent="0.35">
      <c r="A164" s="26" t="s">
        <v>121</v>
      </c>
      <c r="D164" s="66">
        <v>-1.1380935999999999E-3</v>
      </c>
      <c r="F164" s="65"/>
      <c r="G164" s="44"/>
    </row>
    <row r="165" spans="1:7" x14ac:dyDescent="0.35">
      <c r="A165" s="26" t="s">
        <v>122</v>
      </c>
      <c r="D165" s="66">
        <v>1.8276002313002671E-3</v>
      </c>
      <c r="F165" s="43"/>
      <c r="G165" s="44"/>
    </row>
    <row r="166" spans="1:7" x14ac:dyDescent="0.35">
      <c r="A166" s="26" t="s">
        <v>123</v>
      </c>
      <c r="D166" s="64">
        <v>3.1316758282506679E-4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2338286.54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1122914.1000000001</v>
      </c>
      <c r="E171" s="68">
        <v>108</v>
      </c>
      <c r="F171" s="66">
        <v>5.0681701622805019E-3</v>
      </c>
      <c r="G171" s="44"/>
    </row>
    <row r="172" spans="1:7" x14ac:dyDescent="0.35">
      <c r="A172" s="41" t="s">
        <v>128</v>
      </c>
      <c r="D172" s="57">
        <v>261940.43</v>
      </c>
      <c r="E172" s="68">
        <v>24</v>
      </c>
      <c r="F172" s="66">
        <v>1.1822441909144468E-3</v>
      </c>
      <c r="G172" s="44"/>
    </row>
    <row r="173" spans="1:7" x14ac:dyDescent="0.35">
      <c r="A173" s="41" t="s">
        <v>129</v>
      </c>
      <c r="D173" s="19">
        <v>63486.49</v>
      </c>
      <c r="E173" s="69">
        <v>7</v>
      </c>
      <c r="F173" s="66">
        <v>2.8654047030482514E-4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1448341.02</v>
      </c>
      <c r="E175" s="68">
        <v>139</v>
      </c>
      <c r="F175" s="74">
        <v>6.5369548234997738E-3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1.1409364000000001E-3</v>
      </c>
      <c r="E178" s="66">
        <v>9.1310749999999998E-4</v>
      </c>
      <c r="F178" s="65"/>
      <c r="G178" s="44"/>
    </row>
    <row r="179" spans="1:7" x14ac:dyDescent="0.35">
      <c r="A179" s="26" t="s">
        <v>134</v>
      </c>
      <c r="D179" s="66">
        <v>1.5813505E-3</v>
      </c>
      <c r="E179" s="66">
        <v>1.0651248E-3</v>
      </c>
      <c r="F179" s="65"/>
      <c r="G179" s="44"/>
    </row>
    <row r="180" spans="1:7" x14ac:dyDescent="0.35">
      <c r="A180" s="26" t="s">
        <v>135</v>
      </c>
      <c r="D180" s="66">
        <v>1.5573308000000001E-3</v>
      </c>
      <c r="E180" s="66">
        <v>1.1049375E-3</v>
      </c>
      <c r="F180" s="65"/>
      <c r="G180" s="44"/>
    </row>
    <row r="181" spans="1:7" x14ac:dyDescent="0.35">
      <c r="A181" s="26" t="s">
        <v>136</v>
      </c>
      <c r="D181" s="66">
        <v>1.4687846612192719E-3</v>
      </c>
      <c r="E181" s="66">
        <v>1.0242516354985792E-3</v>
      </c>
      <c r="F181" s="43"/>
      <c r="G181" s="44"/>
    </row>
    <row r="182" spans="1:7" x14ac:dyDescent="0.35">
      <c r="A182" s="26" t="s">
        <v>137</v>
      </c>
      <c r="D182" s="66">
        <v>1.437100590304818E-3</v>
      </c>
      <c r="E182" s="66">
        <v>1.0268553588746448E-3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325426.92</v>
      </c>
      <c r="F184" s="43"/>
      <c r="G184" s="44"/>
    </row>
    <row r="185" spans="1:7" x14ac:dyDescent="0.35">
      <c r="A185" s="2" t="s">
        <v>139</v>
      </c>
      <c r="D185" s="63">
        <v>1.4687846612192719E-3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561221.29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54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D6F-F099-40E3-AC75-3581387E4C75}">
  <sheetPr codeName="Sheet7">
    <pageSetUpPr fitToPage="1"/>
  </sheetPr>
  <dimension ref="A1:IV228"/>
  <sheetViews>
    <sheetView showRuler="0" zoomScale="80" zoomScaleNormal="80" zoomScaleSheetLayoutView="90" workbookViewId="0"/>
  </sheetViews>
  <sheetFormatPr defaultColWidth="9.1796875" defaultRowHeight="17.5" x14ac:dyDescent="0.35"/>
  <cols>
    <col min="1" max="1" width="43.453125" style="2" customWidth="1"/>
    <col min="2" max="2" width="23.81640625" style="2" customWidth="1"/>
    <col min="3" max="3" width="26.81640625" style="2" customWidth="1"/>
    <col min="4" max="4" width="24.7265625" style="2" customWidth="1"/>
    <col min="5" max="5" width="39.26953125" style="2" bestFit="1" customWidth="1"/>
    <col min="6" max="6" width="23.81640625" style="3" customWidth="1"/>
    <col min="7" max="7" width="34.54296875" style="4" customWidth="1"/>
    <col min="8" max="9" width="34.54296875" style="2" customWidth="1"/>
    <col min="10" max="10" width="9.1796875" style="2"/>
    <col min="11" max="11" width="9.54296875" style="2" bestFit="1" customWidth="1"/>
    <col min="12" max="16384" width="9.1796875" style="2"/>
  </cols>
  <sheetData>
    <row r="1" spans="1:13" ht="18" x14ac:dyDescent="0.35">
      <c r="A1" s="1" t="s">
        <v>0</v>
      </c>
    </row>
    <row r="2" spans="1:13" ht="15.75" customHeight="1" x14ac:dyDescent="0.45">
      <c r="C2" s="5"/>
    </row>
    <row r="3" spans="1:13" ht="15.75" customHeight="1" x14ac:dyDescent="0.45">
      <c r="A3" s="2" t="s">
        <v>1</v>
      </c>
      <c r="B3" s="6">
        <v>44957</v>
      </c>
      <c r="C3" s="7" t="s">
        <v>2</v>
      </c>
      <c r="D3" s="2">
        <v>30</v>
      </c>
      <c r="E3" s="2" t="s">
        <v>3</v>
      </c>
      <c r="F3" s="8">
        <v>44927</v>
      </c>
      <c r="G3" s="2"/>
    </row>
    <row r="4" spans="1:13" ht="15.75" customHeight="1" x14ac:dyDescent="0.45">
      <c r="A4" s="2" t="s">
        <v>4</v>
      </c>
      <c r="B4" s="6">
        <v>44972</v>
      </c>
      <c r="C4" s="7" t="s">
        <v>5</v>
      </c>
      <c r="D4" s="9">
        <v>29</v>
      </c>
      <c r="E4" s="2" t="s">
        <v>6</v>
      </c>
      <c r="F4" s="8">
        <v>44957</v>
      </c>
      <c r="G4" s="2"/>
    </row>
    <row r="5" spans="1:13" ht="17.25" customHeight="1" x14ac:dyDescent="0.45">
      <c r="C5" s="5"/>
      <c r="E5" s="2" t="s">
        <v>7</v>
      </c>
      <c r="F5" s="8">
        <v>44943</v>
      </c>
      <c r="G5" s="2"/>
    </row>
    <row r="6" spans="1:13" ht="15.75" customHeight="1" x14ac:dyDescent="0.45">
      <c r="C6" s="5"/>
      <c r="E6" s="2" t="s">
        <v>8</v>
      </c>
      <c r="F6" s="8">
        <v>44972</v>
      </c>
      <c r="G6" s="2"/>
    </row>
    <row r="7" spans="1:13" x14ac:dyDescent="0.35">
      <c r="A7" s="10"/>
      <c r="B7" s="11"/>
      <c r="C7" s="12"/>
      <c r="D7" s="10"/>
      <c r="E7" s="10"/>
      <c r="F7" s="13"/>
    </row>
    <row r="8" spans="1:13" x14ac:dyDescent="0.35">
      <c r="A8" s="10"/>
      <c r="B8" s="10"/>
      <c r="C8" s="12"/>
      <c r="D8" s="10"/>
      <c r="E8" s="10"/>
      <c r="F8" s="13"/>
    </row>
    <row r="9" spans="1:13" x14ac:dyDescent="0.35">
      <c r="B9" s="14" t="s">
        <v>9</v>
      </c>
      <c r="C9" s="14" t="s">
        <v>10</v>
      </c>
      <c r="D9" s="14" t="s">
        <v>11</v>
      </c>
      <c r="E9" s="14" t="s">
        <v>12</v>
      </c>
      <c r="F9" s="15" t="s">
        <v>13</v>
      </c>
    </row>
    <row r="10" spans="1:13" x14ac:dyDescent="0.35">
      <c r="A10" s="2" t="s">
        <v>14</v>
      </c>
      <c r="B10" s="16"/>
      <c r="C10" s="17">
        <v>1405095871.0700002</v>
      </c>
      <c r="D10" s="18">
        <v>257063573.44</v>
      </c>
      <c r="E10" s="19">
        <v>238321177.97999999</v>
      </c>
      <c r="F10" s="20">
        <v>0.17507387237890887</v>
      </c>
      <c r="G10" s="21"/>
      <c r="H10" s="22"/>
      <c r="I10" s="22"/>
      <c r="J10" s="22"/>
      <c r="K10" s="22"/>
      <c r="L10" s="22"/>
      <c r="M10" s="22"/>
    </row>
    <row r="11" spans="1:13" x14ac:dyDescent="0.35">
      <c r="A11" s="2" t="s">
        <v>15</v>
      </c>
      <c r="B11" s="16"/>
      <c r="C11" s="23">
        <v>43835194.409999996</v>
      </c>
      <c r="D11" s="18">
        <v>4279099.57</v>
      </c>
      <c r="E11" s="19">
        <v>3860090.26</v>
      </c>
      <c r="F11" s="20"/>
      <c r="G11" s="21"/>
      <c r="H11" s="22"/>
      <c r="I11" s="22"/>
      <c r="J11" s="22"/>
      <c r="K11" s="22"/>
      <c r="L11" s="22"/>
      <c r="M11" s="22"/>
    </row>
    <row r="12" spans="1:13" x14ac:dyDescent="0.35">
      <c r="A12" s="2" t="s">
        <v>16</v>
      </c>
      <c r="B12" s="16"/>
      <c r="C12" s="24">
        <v>1361260676.6600001</v>
      </c>
      <c r="D12" s="18">
        <v>252784473.87</v>
      </c>
      <c r="E12" s="19">
        <v>234461087.72</v>
      </c>
      <c r="F12" s="20"/>
      <c r="G12" s="21"/>
      <c r="H12" s="22"/>
      <c r="I12" s="22"/>
      <c r="J12" s="22"/>
      <c r="K12" s="22"/>
      <c r="L12" s="22"/>
      <c r="M12" s="22"/>
    </row>
    <row r="13" spans="1:13" x14ac:dyDescent="0.35">
      <c r="A13" s="2" t="s">
        <v>17</v>
      </c>
      <c r="B13" s="10"/>
      <c r="C13" s="24">
        <v>1361260676.6600001</v>
      </c>
      <c r="D13" s="18">
        <v>252784473.86999997</v>
      </c>
      <c r="E13" s="19">
        <v>234461087.72</v>
      </c>
      <c r="F13" s="20">
        <v>0.17223819929572606</v>
      </c>
      <c r="G13" s="21"/>
      <c r="H13" s="25"/>
      <c r="I13" s="22"/>
      <c r="J13" s="22"/>
      <c r="K13" s="22"/>
      <c r="L13" s="22"/>
      <c r="M13" s="22"/>
    </row>
    <row r="14" spans="1:13" x14ac:dyDescent="0.35">
      <c r="A14" s="26" t="s">
        <v>18</v>
      </c>
      <c r="B14" s="27">
        <v>2.1995000000000001E-3</v>
      </c>
      <c r="C14" s="23">
        <v>254000000</v>
      </c>
      <c r="D14" s="18">
        <v>0</v>
      </c>
      <c r="E14" s="19">
        <v>0</v>
      </c>
      <c r="F14" s="20">
        <v>0</v>
      </c>
      <c r="G14" s="21"/>
      <c r="H14" s="25"/>
      <c r="I14" s="22"/>
      <c r="J14" s="22"/>
      <c r="K14" s="22"/>
      <c r="L14" s="22"/>
      <c r="M14" s="22"/>
    </row>
    <row r="15" spans="1:13" x14ac:dyDescent="0.35">
      <c r="A15" s="26" t="s">
        <v>19</v>
      </c>
      <c r="B15" s="27">
        <v>4.7000000000000002E-3</v>
      </c>
      <c r="C15" s="23">
        <v>420000000</v>
      </c>
      <c r="D15" s="18">
        <v>0</v>
      </c>
      <c r="E15" s="19">
        <v>0</v>
      </c>
      <c r="F15" s="20">
        <v>0</v>
      </c>
      <c r="G15" s="21"/>
      <c r="I15" s="22"/>
      <c r="J15" s="22"/>
      <c r="K15" s="22"/>
      <c r="L15" s="22"/>
      <c r="M15" s="22"/>
    </row>
    <row r="16" spans="1:13" x14ac:dyDescent="0.35">
      <c r="A16" s="26" t="s">
        <v>20</v>
      </c>
      <c r="B16" s="27">
        <v>4.6344300000000005E-2</v>
      </c>
      <c r="C16" s="23">
        <v>50000000</v>
      </c>
      <c r="D16" s="18">
        <v>0</v>
      </c>
      <c r="E16" s="19">
        <v>0</v>
      </c>
      <c r="F16" s="20">
        <v>0</v>
      </c>
      <c r="G16" s="21"/>
      <c r="I16" s="22"/>
      <c r="J16" s="22"/>
      <c r="K16" s="22"/>
      <c r="L16" s="22"/>
      <c r="M16" s="22"/>
    </row>
    <row r="17" spans="1:13" x14ac:dyDescent="0.35">
      <c r="A17" s="26" t="s">
        <v>21</v>
      </c>
      <c r="B17" s="27">
        <v>5.4999999999999997E-3</v>
      </c>
      <c r="C17" s="23">
        <v>470000000</v>
      </c>
      <c r="D17" s="18">
        <v>85523797.209999993</v>
      </c>
      <c r="E17" s="19">
        <v>67200411.059999987</v>
      </c>
      <c r="F17" s="20">
        <v>0.14297959799999999</v>
      </c>
      <c r="G17" s="21"/>
      <c r="I17" s="22"/>
      <c r="J17" s="22"/>
      <c r="K17" s="22"/>
      <c r="L17" s="22"/>
      <c r="M17" s="22"/>
    </row>
    <row r="18" spans="1:13" x14ac:dyDescent="0.35">
      <c r="A18" s="26" t="s">
        <v>22</v>
      </c>
      <c r="B18" s="27">
        <v>7.1000000000000004E-3</v>
      </c>
      <c r="C18" s="23">
        <v>106000000</v>
      </c>
      <c r="D18" s="18">
        <v>106000000</v>
      </c>
      <c r="E18" s="19">
        <v>106000000</v>
      </c>
      <c r="F18" s="20">
        <v>1</v>
      </c>
      <c r="I18" s="22"/>
      <c r="J18" s="22"/>
      <c r="K18" s="22"/>
      <c r="L18" s="22"/>
      <c r="M18" s="22"/>
    </row>
    <row r="19" spans="1:13" x14ac:dyDescent="0.35">
      <c r="A19" s="26" t="s">
        <v>23</v>
      </c>
      <c r="B19" s="27">
        <v>0</v>
      </c>
      <c r="C19" s="17">
        <v>61260676.659999996</v>
      </c>
      <c r="D19" s="18">
        <v>61260676.659999996</v>
      </c>
      <c r="E19" s="19">
        <v>61260676.659999996</v>
      </c>
      <c r="F19" s="20">
        <v>1</v>
      </c>
      <c r="I19" s="22"/>
      <c r="J19" s="22"/>
      <c r="K19" s="22"/>
      <c r="L19" s="22"/>
      <c r="M19" s="22"/>
    </row>
    <row r="20" spans="1:13" x14ac:dyDescent="0.35">
      <c r="A20" s="26"/>
      <c r="B20" s="28"/>
      <c r="C20" s="29"/>
      <c r="D20" s="29"/>
      <c r="E20" s="29"/>
      <c r="F20" s="30"/>
    </row>
    <row r="21" spans="1:13" x14ac:dyDescent="0.35">
      <c r="A21" s="26"/>
      <c r="B21" s="28"/>
      <c r="C21" s="29"/>
      <c r="D21" s="29"/>
      <c r="E21" s="29"/>
      <c r="F21" s="31"/>
    </row>
    <row r="22" spans="1:13" ht="35" x14ac:dyDescent="0.35">
      <c r="A22" s="26"/>
      <c r="B22" s="32" t="s">
        <v>24</v>
      </c>
      <c r="C22" s="32" t="s">
        <v>25</v>
      </c>
      <c r="D22" s="33" t="s">
        <v>26</v>
      </c>
      <c r="E22" s="33" t="s">
        <v>27</v>
      </c>
      <c r="F22" s="31"/>
    </row>
    <row r="23" spans="1:13" x14ac:dyDescent="0.35">
      <c r="A23" s="26" t="s">
        <v>18</v>
      </c>
      <c r="B23" s="18">
        <v>0</v>
      </c>
      <c r="C23" s="18">
        <v>0</v>
      </c>
      <c r="D23" s="34">
        <v>0</v>
      </c>
      <c r="E23" s="35">
        <v>0</v>
      </c>
      <c r="F23" s="31"/>
    </row>
    <row r="24" spans="1:13" x14ac:dyDescent="0.35">
      <c r="A24" s="26" t="s">
        <v>19</v>
      </c>
      <c r="B24" s="18">
        <v>0</v>
      </c>
      <c r="C24" s="18">
        <v>0</v>
      </c>
      <c r="D24" s="34">
        <v>0</v>
      </c>
      <c r="E24" s="35">
        <v>0</v>
      </c>
      <c r="F24" s="31"/>
    </row>
    <row r="25" spans="1:13" x14ac:dyDescent="0.35">
      <c r="A25" s="26" t="s">
        <v>20</v>
      </c>
      <c r="B25" s="18">
        <v>0</v>
      </c>
      <c r="C25" s="18">
        <v>0</v>
      </c>
      <c r="D25" s="34">
        <v>0</v>
      </c>
      <c r="E25" s="35">
        <v>0</v>
      </c>
      <c r="F25" s="31"/>
    </row>
    <row r="26" spans="1:13" x14ac:dyDescent="0.35">
      <c r="A26" s="26" t="s">
        <v>21</v>
      </c>
      <c r="B26" s="18">
        <v>18323386.150000006</v>
      </c>
      <c r="C26" s="18">
        <v>39198.410000000003</v>
      </c>
      <c r="D26" s="34">
        <v>38.985927978723417</v>
      </c>
      <c r="E26" s="35">
        <v>8.3400872340425536E-2</v>
      </c>
      <c r="F26" s="31"/>
    </row>
    <row r="27" spans="1:13" x14ac:dyDescent="0.35">
      <c r="A27" s="26" t="s">
        <v>22</v>
      </c>
      <c r="B27" s="18">
        <v>0</v>
      </c>
      <c r="C27" s="18">
        <v>62716.67</v>
      </c>
      <c r="D27" s="34">
        <v>0</v>
      </c>
      <c r="E27" s="35">
        <v>0.59166669811320749</v>
      </c>
      <c r="F27" s="31"/>
    </row>
    <row r="28" spans="1:13" x14ac:dyDescent="0.35">
      <c r="A28" s="26" t="s">
        <v>23</v>
      </c>
      <c r="B28" s="18">
        <v>0</v>
      </c>
      <c r="C28" s="18">
        <v>0</v>
      </c>
      <c r="D28" s="34">
        <v>0</v>
      </c>
      <c r="E28" s="35">
        <v>0</v>
      </c>
      <c r="F28" s="31"/>
    </row>
    <row r="29" spans="1:13" ht="18" thickBot="1" x14ac:dyDescent="0.4">
      <c r="A29" s="2" t="s">
        <v>28</v>
      </c>
      <c r="B29" s="36">
        <v>18323386.150000006</v>
      </c>
      <c r="C29" s="36">
        <v>101915.08</v>
      </c>
      <c r="D29" s="37"/>
      <c r="E29" s="29"/>
      <c r="F29" s="31"/>
    </row>
    <row r="30" spans="1:13" x14ac:dyDescent="0.35">
      <c r="B30" s="25"/>
      <c r="C30" s="25"/>
      <c r="D30" s="38"/>
      <c r="E30" s="25"/>
      <c r="F30" s="39"/>
    </row>
    <row r="31" spans="1:13" x14ac:dyDescent="0.35">
      <c r="A31" s="26"/>
      <c r="B31" s="28"/>
      <c r="C31" s="25"/>
      <c r="D31" s="25"/>
      <c r="E31" s="25"/>
      <c r="F31" s="39"/>
    </row>
    <row r="32" spans="1:13" x14ac:dyDescent="0.35">
      <c r="A32" s="2" t="s">
        <v>29</v>
      </c>
      <c r="E32" s="40"/>
    </row>
    <row r="33" spans="1:7" x14ac:dyDescent="0.35">
      <c r="E33" s="40"/>
    </row>
    <row r="34" spans="1:7" x14ac:dyDescent="0.35">
      <c r="A34" s="26" t="s">
        <v>30</v>
      </c>
    </row>
    <row r="35" spans="1:7" x14ac:dyDescent="0.35">
      <c r="A35" s="41" t="s">
        <v>31</v>
      </c>
      <c r="E35" s="42">
        <v>714520.64</v>
      </c>
      <c r="F35" s="43"/>
      <c r="G35" s="44"/>
    </row>
    <row r="36" spans="1:7" x14ac:dyDescent="0.35">
      <c r="A36" s="41" t="s">
        <v>32</v>
      </c>
      <c r="E36" s="45">
        <v>0</v>
      </c>
      <c r="F36" s="43"/>
      <c r="G36" s="44"/>
    </row>
    <row r="37" spans="1:7" x14ac:dyDescent="0.35">
      <c r="A37" s="26" t="s">
        <v>33</v>
      </c>
      <c r="E37" s="42">
        <v>714520.64</v>
      </c>
      <c r="F37" s="43"/>
      <c r="G37" s="44"/>
    </row>
    <row r="38" spans="1:7" x14ac:dyDescent="0.35">
      <c r="E38" s="46"/>
      <c r="F38" s="43"/>
      <c r="G38" s="44"/>
    </row>
    <row r="39" spans="1:7" x14ac:dyDescent="0.35">
      <c r="A39" s="26" t="s">
        <v>34</v>
      </c>
      <c r="E39" s="46"/>
      <c r="F39" s="43"/>
      <c r="G39" s="44"/>
    </row>
    <row r="40" spans="1:7" x14ac:dyDescent="0.35">
      <c r="A40" s="41" t="s">
        <v>35</v>
      </c>
      <c r="E40" s="42">
        <v>18646612.34</v>
      </c>
      <c r="F40" s="43"/>
      <c r="G40" s="44"/>
    </row>
    <row r="41" spans="1:7" x14ac:dyDescent="0.35">
      <c r="A41" s="41" t="s">
        <v>36</v>
      </c>
      <c r="E41" s="45">
        <v>0</v>
      </c>
      <c r="F41" s="43"/>
      <c r="G41" s="44"/>
    </row>
    <row r="42" spans="1:7" x14ac:dyDescent="0.35">
      <c r="A42" s="26" t="s">
        <v>37</v>
      </c>
      <c r="E42" s="42">
        <v>18646612.34</v>
      </c>
      <c r="F42" s="43"/>
      <c r="G42" s="44"/>
    </row>
    <row r="43" spans="1:7" x14ac:dyDescent="0.35">
      <c r="A43" s="41"/>
      <c r="E43" s="47"/>
      <c r="F43" s="43"/>
      <c r="G43" s="44"/>
    </row>
    <row r="44" spans="1:7" x14ac:dyDescent="0.35">
      <c r="A44" s="26" t="s">
        <v>38</v>
      </c>
      <c r="E44" s="42">
        <v>120163.32</v>
      </c>
      <c r="F44" s="43"/>
      <c r="G44" s="44"/>
    </row>
    <row r="45" spans="1:7" x14ac:dyDescent="0.35">
      <c r="A45" s="26"/>
      <c r="E45" s="42"/>
      <c r="F45" s="43"/>
      <c r="G45" s="44"/>
    </row>
    <row r="46" spans="1:7" x14ac:dyDescent="0.35">
      <c r="A46" s="26"/>
      <c r="E46" s="48"/>
      <c r="F46" s="43"/>
      <c r="G46" s="44"/>
    </row>
    <row r="47" spans="1:7" ht="18" thickBot="1" x14ac:dyDescent="0.4">
      <c r="A47" s="2" t="s">
        <v>39</v>
      </c>
      <c r="E47" s="49">
        <v>19481296.300000001</v>
      </c>
      <c r="F47" s="43"/>
      <c r="G47" s="44"/>
    </row>
    <row r="48" spans="1:7" ht="18" thickTop="1" x14ac:dyDescent="0.35">
      <c r="E48" s="50"/>
      <c r="F48" s="43"/>
      <c r="G48" s="44"/>
    </row>
    <row r="49" spans="1:7" x14ac:dyDescent="0.35">
      <c r="A49" s="2" t="s">
        <v>40</v>
      </c>
      <c r="D49" s="51"/>
      <c r="E49" s="52"/>
      <c r="F49" s="43"/>
      <c r="G49" s="44"/>
    </row>
    <row r="50" spans="1:7" x14ac:dyDescent="0.35">
      <c r="D50" s="53" t="s">
        <v>41</v>
      </c>
      <c r="E50" s="53" t="s">
        <v>42</v>
      </c>
      <c r="F50" s="43"/>
      <c r="G50" s="44"/>
    </row>
    <row r="51" spans="1:7" x14ac:dyDescent="0.35">
      <c r="A51" s="26" t="s">
        <v>43</v>
      </c>
      <c r="D51" s="54">
        <v>32860</v>
      </c>
      <c r="E51" s="48">
        <v>252784473.87</v>
      </c>
      <c r="F51" s="43"/>
      <c r="G51" s="44"/>
    </row>
    <row r="52" spans="1:7" x14ac:dyDescent="0.35">
      <c r="A52" s="26" t="s">
        <v>44</v>
      </c>
      <c r="D52" s="10"/>
      <c r="E52" s="45">
        <v>18323386.150000006</v>
      </c>
      <c r="F52" s="43"/>
      <c r="G52" s="44"/>
    </row>
    <row r="53" spans="1:7" x14ac:dyDescent="0.35">
      <c r="A53" s="26"/>
      <c r="D53" s="55">
        <v>31676</v>
      </c>
      <c r="E53" s="56">
        <v>234461087.72</v>
      </c>
      <c r="F53" s="43"/>
      <c r="G53" s="44"/>
    </row>
    <row r="54" spans="1:7" x14ac:dyDescent="0.35">
      <c r="F54" s="43"/>
      <c r="G54" s="44"/>
    </row>
    <row r="55" spans="1:7" x14ac:dyDescent="0.35">
      <c r="A55" s="2" t="s">
        <v>45</v>
      </c>
      <c r="E55" s="51"/>
      <c r="F55" s="43"/>
      <c r="G55" s="44"/>
    </row>
    <row r="56" spans="1:7" x14ac:dyDescent="0.35">
      <c r="F56" s="43"/>
      <c r="G56" s="44"/>
    </row>
    <row r="57" spans="1:7" x14ac:dyDescent="0.35">
      <c r="A57" s="26" t="s">
        <v>39</v>
      </c>
      <c r="E57" s="57">
        <v>19481296.300000001</v>
      </c>
      <c r="F57" s="43"/>
      <c r="G57" s="44"/>
    </row>
    <row r="58" spans="1:7" x14ac:dyDescent="0.35">
      <c r="A58" s="26" t="s">
        <v>46</v>
      </c>
      <c r="E58" s="57">
        <v>0</v>
      </c>
      <c r="F58" s="43"/>
      <c r="G58" s="44"/>
    </row>
    <row r="59" spans="1:7" x14ac:dyDescent="0.35">
      <c r="A59" s="26" t="s">
        <v>47</v>
      </c>
      <c r="E59" s="12">
        <v>19481296.300000001</v>
      </c>
      <c r="F59" s="43"/>
      <c r="G59" s="44"/>
    </row>
    <row r="60" spans="1:7" x14ac:dyDescent="0.35">
      <c r="F60" s="43"/>
      <c r="G60" s="44"/>
    </row>
    <row r="61" spans="1:7" x14ac:dyDescent="0.35">
      <c r="A61" s="26" t="s">
        <v>48</v>
      </c>
      <c r="E61" s="25">
        <v>0</v>
      </c>
      <c r="F61" s="43"/>
      <c r="G61" s="44"/>
    </row>
    <row r="62" spans="1:7" x14ac:dyDescent="0.35">
      <c r="F62" s="43"/>
      <c r="G62" s="44"/>
    </row>
    <row r="63" spans="1:7" x14ac:dyDescent="0.35">
      <c r="A63" s="26" t="s">
        <v>49</v>
      </c>
      <c r="F63" s="43"/>
      <c r="G63" s="44"/>
    </row>
    <row r="64" spans="1:7" x14ac:dyDescent="0.35">
      <c r="A64" s="41" t="s">
        <v>50</v>
      </c>
      <c r="E64" s="57">
        <v>214219.64</v>
      </c>
      <c r="F64" s="43"/>
      <c r="G64" s="44"/>
    </row>
    <row r="65" spans="1:7" x14ac:dyDescent="0.35">
      <c r="A65" s="41" t="s">
        <v>51</v>
      </c>
      <c r="E65" s="57">
        <v>214219.64</v>
      </c>
      <c r="F65" s="43"/>
      <c r="G65" s="44"/>
    </row>
    <row r="66" spans="1:7" x14ac:dyDescent="0.35">
      <c r="A66" s="41" t="s">
        <v>52</v>
      </c>
      <c r="E66" s="12">
        <v>0</v>
      </c>
      <c r="F66" s="43"/>
      <c r="G66" s="44"/>
    </row>
    <row r="67" spans="1:7" x14ac:dyDescent="0.35">
      <c r="F67" s="43"/>
      <c r="G67" s="44"/>
    </row>
    <row r="68" spans="1:7" x14ac:dyDescent="0.35">
      <c r="A68" s="26" t="s">
        <v>53</v>
      </c>
      <c r="F68" s="43"/>
      <c r="G68" s="44"/>
    </row>
    <row r="69" spans="1:7" x14ac:dyDescent="0.35">
      <c r="A69" s="41" t="s">
        <v>54</v>
      </c>
      <c r="F69" s="43"/>
      <c r="G69" s="44"/>
    </row>
    <row r="70" spans="1:7" x14ac:dyDescent="0.35">
      <c r="A70" s="58" t="s">
        <v>55</v>
      </c>
      <c r="E70" s="57">
        <v>0</v>
      </c>
      <c r="F70" s="43"/>
      <c r="G70" s="44"/>
    </row>
    <row r="71" spans="1:7" x14ac:dyDescent="0.35">
      <c r="A71" s="58" t="s">
        <v>56</v>
      </c>
      <c r="E71" s="57">
        <v>0</v>
      </c>
      <c r="F71" s="43"/>
      <c r="G71" s="44"/>
    </row>
    <row r="72" spans="1:7" x14ac:dyDescent="0.35">
      <c r="A72" s="58" t="s">
        <v>57</v>
      </c>
      <c r="E72" s="57">
        <v>0</v>
      </c>
      <c r="F72" s="43"/>
      <c r="G72" s="44"/>
    </row>
    <row r="73" spans="1:7" x14ac:dyDescent="0.35">
      <c r="A73" s="58"/>
      <c r="E73" s="57"/>
      <c r="F73" s="43"/>
      <c r="G73" s="44"/>
    </row>
    <row r="74" spans="1:7" x14ac:dyDescent="0.35">
      <c r="A74" s="58" t="s">
        <v>58</v>
      </c>
      <c r="E74" s="57">
        <v>0</v>
      </c>
      <c r="F74" s="43"/>
      <c r="G74" s="44"/>
    </row>
    <row r="75" spans="1:7" x14ac:dyDescent="0.35">
      <c r="A75" s="58" t="s">
        <v>59</v>
      </c>
      <c r="E75" s="57">
        <v>0</v>
      </c>
      <c r="F75" s="43"/>
      <c r="G75" s="44"/>
    </row>
    <row r="76" spans="1:7" x14ac:dyDescent="0.35">
      <c r="F76" s="43"/>
      <c r="G76" s="44"/>
    </row>
    <row r="77" spans="1:7" x14ac:dyDescent="0.35">
      <c r="A77" s="41" t="s">
        <v>60</v>
      </c>
      <c r="F77" s="43"/>
      <c r="G77" s="44"/>
    </row>
    <row r="78" spans="1:7" x14ac:dyDescent="0.35">
      <c r="A78" s="58" t="s">
        <v>61</v>
      </c>
      <c r="E78" s="57">
        <v>0</v>
      </c>
      <c r="F78" s="43"/>
      <c r="G78" s="44"/>
    </row>
    <row r="79" spans="1:7" x14ac:dyDescent="0.35">
      <c r="A79" s="58" t="s">
        <v>62</v>
      </c>
      <c r="E79" s="57">
        <v>0</v>
      </c>
      <c r="F79" s="43"/>
      <c r="G79" s="44"/>
    </row>
    <row r="80" spans="1:7" x14ac:dyDescent="0.35">
      <c r="A80" s="58" t="s">
        <v>63</v>
      </c>
      <c r="E80" s="57">
        <v>0</v>
      </c>
      <c r="F80" s="43"/>
      <c r="G80" s="44"/>
    </row>
    <row r="81" spans="1:7" x14ac:dyDescent="0.35">
      <c r="A81" s="58"/>
      <c r="E81" s="57"/>
      <c r="F81" s="43"/>
      <c r="G81" s="44"/>
    </row>
    <row r="82" spans="1:7" x14ac:dyDescent="0.35">
      <c r="A82" s="58" t="s">
        <v>64</v>
      </c>
      <c r="E82" s="57">
        <v>0</v>
      </c>
      <c r="F82" s="43"/>
      <c r="G82" s="44"/>
    </row>
    <row r="83" spans="1:7" x14ac:dyDescent="0.35">
      <c r="A83" s="58" t="s">
        <v>65</v>
      </c>
      <c r="E83" s="57">
        <v>0</v>
      </c>
      <c r="F83" s="43"/>
      <c r="G83" s="44"/>
    </row>
    <row r="84" spans="1:7" x14ac:dyDescent="0.35">
      <c r="A84" s="58"/>
      <c r="F84" s="43"/>
      <c r="G84" s="44"/>
    </row>
    <row r="85" spans="1:7" x14ac:dyDescent="0.35">
      <c r="A85" s="41" t="s">
        <v>66</v>
      </c>
      <c r="F85" s="43"/>
      <c r="G85" s="44"/>
    </row>
    <row r="86" spans="1:7" x14ac:dyDescent="0.35">
      <c r="A86" s="58" t="s">
        <v>67</v>
      </c>
      <c r="E86" s="57">
        <v>0</v>
      </c>
      <c r="F86" s="43"/>
      <c r="G86" s="44"/>
    </row>
    <row r="87" spans="1:7" x14ac:dyDescent="0.35">
      <c r="A87" s="58" t="s">
        <v>68</v>
      </c>
      <c r="E87" s="57">
        <v>0</v>
      </c>
      <c r="F87" s="43"/>
      <c r="G87" s="44"/>
    </row>
    <row r="88" spans="1:7" x14ac:dyDescent="0.35">
      <c r="A88" s="58" t="s">
        <v>69</v>
      </c>
      <c r="E88" s="57">
        <v>0</v>
      </c>
      <c r="F88" s="43"/>
      <c r="G88" s="44"/>
    </row>
    <row r="89" spans="1:7" x14ac:dyDescent="0.35">
      <c r="A89" s="58"/>
      <c r="E89" s="57"/>
      <c r="F89" s="43"/>
      <c r="G89" s="44"/>
    </row>
    <row r="90" spans="1:7" x14ac:dyDescent="0.35">
      <c r="A90" s="58" t="s">
        <v>70</v>
      </c>
      <c r="E90" s="57">
        <v>0</v>
      </c>
      <c r="F90" s="43"/>
      <c r="G90" s="44"/>
    </row>
    <row r="91" spans="1:7" x14ac:dyDescent="0.35">
      <c r="A91" s="58" t="s">
        <v>71</v>
      </c>
      <c r="E91" s="57">
        <v>0</v>
      </c>
      <c r="F91" s="43"/>
      <c r="G91" s="44"/>
    </row>
    <row r="92" spans="1:7" x14ac:dyDescent="0.35">
      <c r="A92" s="58"/>
      <c r="F92" s="43"/>
      <c r="G92" s="44"/>
    </row>
    <row r="93" spans="1:7" x14ac:dyDescent="0.35">
      <c r="A93" s="41" t="s">
        <v>72</v>
      </c>
      <c r="F93" s="43"/>
      <c r="G93" s="44"/>
    </row>
    <row r="94" spans="1:7" x14ac:dyDescent="0.35">
      <c r="A94" s="58" t="s">
        <v>73</v>
      </c>
      <c r="E94" s="57">
        <v>0</v>
      </c>
      <c r="F94" s="43"/>
      <c r="G94" s="44"/>
    </row>
    <row r="95" spans="1:7" x14ac:dyDescent="0.35">
      <c r="A95" s="58" t="s">
        <v>74</v>
      </c>
      <c r="E95" s="57">
        <v>0</v>
      </c>
      <c r="F95" s="43"/>
      <c r="G95" s="44"/>
    </row>
    <row r="96" spans="1:7" x14ac:dyDescent="0.35">
      <c r="A96" s="58" t="s">
        <v>75</v>
      </c>
      <c r="E96" s="57">
        <v>39198.410000000003</v>
      </c>
      <c r="F96" s="43"/>
      <c r="G96" s="44"/>
    </row>
    <row r="97" spans="1:7" x14ac:dyDescent="0.35">
      <c r="A97" s="58"/>
      <c r="E97" s="57"/>
      <c r="F97" s="43"/>
      <c r="G97" s="44"/>
    </row>
    <row r="98" spans="1:7" x14ac:dyDescent="0.35">
      <c r="A98" s="58" t="s">
        <v>76</v>
      </c>
      <c r="E98" s="57">
        <v>39198.410000000003</v>
      </c>
      <c r="F98" s="43"/>
      <c r="G98" s="44"/>
    </row>
    <row r="99" spans="1:7" x14ac:dyDescent="0.35">
      <c r="A99" s="58" t="s">
        <v>77</v>
      </c>
      <c r="E99" s="57">
        <v>0</v>
      </c>
      <c r="F99" s="43"/>
      <c r="G99" s="44"/>
    </row>
    <row r="100" spans="1:7" x14ac:dyDescent="0.35">
      <c r="F100" s="43"/>
      <c r="G100" s="44"/>
    </row>
    <row r="101" spans="1:7" x14ac:dyDescent="0.35">
      <c r="A101" s="41" t="s">
        <v>78</v>
      </c>
      <c r="F101" s="43"/>
      <c r="G101" s="44"/>
    </row>
    <row r="102" spans="1:7" x14ac:dyDescent="0.35">
      <c r="A102" s="58" t="s">
        <v>79</v>
      </c>
      <c r="E102" s="57">
        <v>0</v>
      </c>
      <c r="F102" s="43"/>
      <c r="G102" s="44"/>
    </row>
    <row r="103" spans="1:7" x14ac:dyDescent="0.35">
      <c r="A103" s="58" t="s">
        <v>80</v>
      </c>
      <c r="E103" s="57">
        <v>0</v>
      </c>
      <c r="F103" s="43"/>
      <c r="G103" s="44"/>
    </row>
    <row r="104" spans="1:7" x14ac:dyDescent="0.35">
      <c r="A104" s="58" t="s">
        <v>81</v>
      </c>
      <c r="E104" s="57">
        <v>62716.67</v>
      </c>
      <c r="F104" s="43"/>
      <c r="G104" s="44"/>
    </row>
    <row r="105" spans="1:7" x14ac:dyDescent="0.35">
      <c r="A105" s="58"/>
      <c r="E105" s="57"/>
      <c r="F105" s="43"/>
      <c r="G105" s="44"/>
    </row>
    <row r="106" spans="1:7" x14ac:dyDescent="0.35">
      <c r="A106" s="58" t="s">
        <v>82</v>
      </c>
      <c r="E106" s="57">
        <v>62716.67</v>
      </c>
      <c r="F106" s="43"/>
      <c r="G106" s="44"/>
    </row>
    <row r="107" spans="1:7" x14ac:dyDescent="0.35">
      <c r="A107" s="58" t="s">
        <v>83</v>
      </c>
      <c r="E107" s="57">
        <v>0</v>
      </c>
      <c r="F107" s="43"/>
      <c r="G107" s="44"/>
    </row>
    <row r="108" spans="1:7" x14ac:dyDescent="0.35">
      <c r="A108" s="58"/>
      <c r="E108" s="25"/>
      <c r="F108" s="43"/>
      <c r="G108" s="44"/>
    </row>
    <row r="109" spans="1:7" x14ac:dyDescent="0.35">
      <c r="A109" s="41" t="s">
        <v>84</v>
      </c>
      <c r="F109" s="43"/>
      <c r="G109" s="44"/>
    </row>
    <row r="110" spans="1:7" x14ac:dyDescent="0.35">
      <c r="A110" s="58" t="s">
        <v>85</v>
      </c>
      <c r="E110" s="12">
        <v>101915.08</v>
      </c>
      <c r="F110" s="43"/>
      <c r="G110" s="44"/>
    </row>
    <row r="111" spans="1:7" x14ac:dyDescent="0.35">
      <c r="A111" s="58" t="s">
        <v>86</v>
      </c>
      <c r="E111" s="12">
        <v>101915.08</v>
      </c>
      <c r="F111" s="43"/>
      <c r="G111" s="44"/>
    </row>
    <row r="112" spans="1:7" x14ac:dyDescent="0.35">
      <c r="A112" s="58" t="s">
        <v>87</v>
      </c>
      <c r="E112" s="12">
        <v>0</v>
      </c>
      <c r="F112" s="43"/>
      <c r="G112" s="44"/>
    </row>
    <row r="113" spans="1:7" x14ac:dyDescent="0.35">
      <c r="A113" s="58" t="s">
        <v>88</v>
      </c>
      <c r="E113" s="12">
        <v>0</v>
      </c>
      <c r="F113" s="43"/>
      <c r="G113" s="44"/>
    </row>
    <row r="114" spans="1:7" x14ac:dyDescent="0.35">
      <c r="F114" s="43"/>
      <c r="G114" s="44"/>
    </row>
    <row r="115" spans="1:7" x14ac:dyDescent="0.35">
      <c r="A115" s="26" t="s">
        <v>89</v>
      </c>
      <c r="E115" s="22">
        <v>19165161.575466666</v>
      </c>
      <c r="F115" s="43"/>
      <c r="G115" s="44"/>
    </row>
    <row r="116" spans="1:7" x14ac:dyDescent="0.35">
      <c r="A116" s="41"/>
      <c r="F116" s="43"/>
      <c r="G116" s="44"/>
    </row>
    <row r="117" spans="1:7" x14ac:dyDescent="0.35">
      <c r="A117" s="26" t="s">
        <v>90</v>
      </c>
      <c r="E117" s="59">
        <v>18323386.150000006</v>
      </c>
      <c r="F117" s="43"/>
      <c r="G117" s="44"/>
    </row>
    <row r="118" spans="1:7" x14ac:dyDescent="0.35">
      <c r="A118" s="26"/>
      <c r="F118" s="43"/>
      <c r="G118" s="44"/>
    </row>
    <row r="119" spans="1:7" x14ac:dyDescent="0.35">
      <c r="A119" s="41" t="s">
        <v>91</v>
      </c>
      <c r="E119" s="57">
        <v>0</v>
      </c>
      <c r="F119" s="43"/>
      <c r="G119" s="44"/>
    </row>
    <row r="120" spans="1:7" x14ac:dyDescent="0.35">
      <c r="A120" s="41" t="s">
        <v>92</v>
      </c>
      <c r="E120" s="60">
        <v>18323386.150000006</v>
      </c>
      <c r="F120" s="43"/>
      <c r="G120" s="44"/>
    </row>
    <row r="121" spans="1:7" x14ac:dyDescent="0.35">
      <c r="A121" s="41" t="s">
        <v>93</v>
      </c>
      <c r="E121" s="12">
        <v>0</v>
      </c>
      <c r="F121" s="43"/>
      <c r="G121" s="44"/>
    </row>
    <row r="122" spans="1:7" x14ac:dyDescent="0.35">
      <c r="A122" s="41"/>
      <c r="E122" s="22"/>
      <c r="F122" s="43"/>
      <c r="G122" s="44"/>
    </row>
    <row r="123" spans="1:7" x14ac:dyDescent="0.35">
      <c r="A123" s="26" t="s">
        <v>94</v>
      </c>
      <c r="E123" s="12">
        <v>0</v>
      </c>
      <c r="F123" s="43"/>
      <c r="G123" s="44"/>
    </row>
    <row r="124" spans="1:7" x14ac:dyDescent="0.35">
      <c r="A124" s="26"/>
      <c r="E124" s="10"/>
      <c r="F124" s="43"/>
      <c r="G124" s="44"/>
    </row>
    <row r="125" spans="1:7" x14ac:dyDescent="0.35">
      <c r="A125" s="41" t="s">
        <v>95</v>
      </c>
      <c r="E125" s="57">
        <v>0</v>
      </c>
      <c r="F125" s="43"/>
      <c r="G125" s="44"/>
    </row>
    <row r="126" spans="1:7" x14ac:dyDescent="0.35">
      <c r="A126" s="41" t="s">
        <v>96</v>
      </c>
      <c r="E126" s="12">
        <v>0</v>
      </c>
      <c r="F126" s="43"/>
      <c r="G126" s="44"/>
    </row>
    <row r="127" spans="1:7" x14ac:dyDescent="0.35">
      <c r="A127" s="41" t="s">
        <v>97</v>
      </c>
      <c r="E127" s="12">
        <v>0</v>
      </c>
      <c r="F127" s="43"/>
      <c r="G127" s="44"/>
    </row>
    <row r="128" spans="1:7" x14ac:dyDescent="0.35">
      <c r="A128" s="41"/>
      <c r="E128" s="22"/>
      <c r="F128" s="43"/>
      <c r="G128" s="44"/>
    </row>
    <row r="129" spans="1:7" x14ac:dyDescent="0.35">
      <c r="A129" s="26" t="s">
        <v>98</v>
      </c>
      <c r="E129" s="12">
        <v>841775.42546666041</v>
      </c>
      <c r="F129" s="43"/>
      <c r="G129" s="44"/>
    </row>
    <row r="130" spans="1:7" x14ac:dyDescent="0.35">
      <c r="A130" s="41" t="s">
        <v>99</v>
      </c>
      <c r="E130" s="57">
        <v>0</v>
      </c>
      <c r="F130" s="43"/>
      <c r="G130" s="44"/>
    </row>
    <row r="131" spans="1:7" x14ac:dyDescent="0.35">
      <c r="A131" s="26" t="s">
        <v>100</v>
      </c>
      <c r="E131" s="12">
        <v>841775.42546666041</v>
      </c>
      <c r="F131" s="43"/>
      <c r="G131" s="44"/>
    </row>
    <row r="132" spans="1:7" x14ac:dyDescent="0.35">
      <c r="F132" s="43"/>
      <c r="G132" s="44"/>
    </row>
    <row r="133" spans="1:7" hidden="1" x14ac:dyDescent="0.35">
      <c r="A133" s="2" t="s">
        <v>101</v>
      </c>
      <c r="F133" s="43"/>
      <c r="G133" s="44"/>
    </row>
    <row r="134" spans="1:7" hidden="1" x14ac:dyDescent="0.35">
      <c r="F134" s="43"/>
      <c r="G134" s="44"/>
    </row>
    <row r="135" spans="1:7" hidden="1" x14ac:dyDescent="0.35">
      <c r="A135" s="26" t="s">
        <v>102</v>
      </c>
      <c r="E135" s="57">
        <v>0</v>
      </c>
      <c r="F135" s="43"/>
      <c r="G135" s="44"/>
    </row>
    <row r="136" spans="1:7" hidden="1" x14ac:dyDescent="0.35">
      <c r="A136" s="26" t="s">
        <v>103</v>
      </c>
      <c r="E136" s="61">
        <v>0</v>
      </c>
      <c r="F136" s="43"/>
      <c r="G136" s="44"/>
    </row>
    <row r="137" spans="1:7" hidden="1" x14ac:dyDescent="0.35">
      <c r="A137" s="26" t="s">
        <v>104</v>
      </c>
      <c r="E137" s="12">
        <v>0</v>
      </c>
      <c r="F137" s="43"/>
      <c r="G137" s="44"/>
    </row>
    <row r="138" spans="1:7" hidden="1" x14ac:dyDescent="0.35">
      <c r="A138" s="26"/>
      <c r="E138" s="22"/>
      <c r="F138" s="43"/>
      <c r="G138" s="44"/>
    </row>
    <row r="139" spans="1:7" hidden="1" x14ac:dyDescent="0.35">
      <c r="A139" s="26"/>
      <c r="E139" s="22"/>
      <c r="F139" s="43"/>
      <c r="G139" s="44"/>
    </row>
    <row r="140" spans="1:7" x14ac:dyDescent="0.35">
      <c r="F140" s="43"/>
      <c r="G140" s="44"/>
    </row>
    <row r="141" spans="1:7" x14ac:dyDescent="0.35">
      <c r="A141" s="2" t="s">
        <v>105</v>
      </c>
      <c r="F141" s="43"/>
      <c r="G141" s="44"/>
    </row>
    <row r="142" spans="1:7" x14ac:dyDescent="0.35">
      <c r="F142" s="43"/>
      <c r="G142" s="44"/>
    </row>
    <row r="143" spans="1:7" x14ac:dyDescent="0.35">
      <c r="A143" s="26" t="s">
        <v>106</v>
      </c>
      <c r="E143" s="12">
        <v>13612606.766600002</v>
      </c>
      <c r="F143" s="43"/>
      <c r="G143" s="44"/>
    </row>
    <row r="144" spans="1:7" x14ac:dyDescent="0.35">
      <c r="A144" s="26" t="s">
        <v>107</v>
      </c>
      <c r="E144" s="12">
        <v>13612606.766600002</v>
      </c>
      <c r="G144" s="44"/>
    </row>
    <row r="145" spans="1:256" x14ac:dyDescent="0.35">
      <c r="A145" s="26" t="s">
        <v>108</v>
      </c>
      <c r="E145" s="57">
        <v>13612606.7666</v>
      </c>
      <c r="F145" s="43"/>
      <c r="G145" s="44"/>
    </row>
    <row r="146" spans="1:256" x14ac:dyDescent="0.35">
      <c r="A146" s="62" t="s">
        <v>109</v>
      </c>
      <c r="B146" s="62"/>
      <c r="C146" s="62"/>
      <c r="D146" s="62"/>
      <c r="E146" s="57">
        <v>0</v>
      </c>
      <c r="G146" s="44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</row>
    <row r="147" spans="1:256" x14ac:dyDescent="0.35">
      <c r="A147" s="26" t="s">
        <v>110</v>
      </c>
      <c r="E147" s="12">
        <v>13612606.7666</v>
      </c>
      <c r="F147" s="43"/>
      <c r="G147" s="44"/>
    </row>
    <row r="148" spans="1:256" x14ac:dyDescent="0.35">
      <c r="F148" s="43"/>
      <c r="G148" s="44"/>
    </row>
    <row r="149" spans="1:256" x14ac:dyDescent="0.35">
      <c r="A149" s="26" t="s">
        <v>111</v>
      </c>
      <c r="D149" s="63"/>
      <c r="E149" s="22">
        <v>13612606.766600002</v>
      </c>
      <c r="F149" s="43"/>
      <c r="G149" s="44"/>
    </row>
    <row r="150" spans="1:256" x14ac:dyDescent="0.35">
      <c r="F150" s="43"/>
      <c r="G150" s="44"/>
    </row>
    <row r="151" spans="1:256" x14ac:dyDescent="0.35">
      <c r="A151" s="2" t="s">
        <v>112</v>
      </c>
      <c r="F151" s="43"/>
      <c r="G151" s="44"/>
    </row>
    <row r="152" spans="1:256" x14ac:dyDescent="0.35">
      <c r="F152" s="43"/>
      <c r="G152" s="44"/>
    </row>
    <row r="153" spans="1:256" x14ac:dyDescent="0.35">
      <c r="A153" s="26" t="s">
        <v>113</v>
      </c>
      <c r="E153" s="64">
        <v>3.2480730899999997E-2</v>
      </c>
      <c r="F153" s="43"/>
      <c r="G153" s="44"/>
    </row>
    <row r="154" spans="1:256" x14ac:dyDescent="0.35">
      <c r="A154" s="26" t="s">
        <v>114</v>
      </c>
      <c r="E154" s="60">
        <v>24.663454000000002</v>
      </c>
      <c r="F154" s="43"/>
      <c r="G154" s="44"/>
    </row>
    <row r="155" spans="1:256" x14ac:dyDescent="0.35">
      <c r="F155" s="43"/>
      <c r="G155" s="44"/>
    </row>
    <row r="156" spans="1:256" x14ac:dyDescent="0.35">
      <c r="D156" s="53" t="s">
        <v>42</v>
      </c>
      <c r="E156" s="53" t="s">
        <v>41</v>
      </c>
      <c r="F156" s="43"/>
      <c r="G156" s="44"/>
    </row>
    <row r="157" spans="1:256" x14ac:dyDescent="0.35">
      <c r="A157" s="26" t="s">
        <v>115</v>
      </c>
      <c r="D157" s="12">
        <v>95783.12</v>
      </c>
      <c r="E157" s="2">
        <v>8</v>
      </c>
      <c r="F157" s="65"/>
      <c r="G157" s="44"/>
    </row>
    <row r="158" spans="1:256" x14ac:dyDescent="0.35">
      <c r="A158" s="26" t="s">
        <v>116</v>
      </c>
      <c r="D158" s="61">
        <v>120163.32</v>
      </c>
      <c r="F158" s="43"/>
      <c r="G158" s="44"/>
    </row>
    <row r="159" spans="1:256" x14ac:dyDescent="0.35">
      <c r="A159" s="2" t="s">
        <v>117</v>
      </c>
      <c r="D159" s="22">
        <v>-24380.200000000012</v>
      </c>
    </row>
    <row r="160" spans="1:256" x14ac:dyDescent="0.35">
      <c r="A160" s="26" t="s">
        <v>118</v>
      </c>
      <c r="D160" s="12">
        <v>257063573.44</v>
      </c>
      <c r="F160" s="65"/>
      <c r="G160" s="44"/>
    </row>
    <row r="161" spans="1:7" x14ac:dyDescent="0.35">
      <c r="F161" s="65"/>
      <c r="G161" s="44"/>
    </row>
    <row r="162" spans="1:7" x14ac:dyDescent="0.35">
      <c r="A162" s="26" t="s">
        <v>119</v>
      </c>
      <c r="D162" s="66">
        <v>3.9155594E-3</v>
      </c>
      <c r="F162" s="65"/>
      <c r="G162" s="44"/>
    </row>
    <row r="163" spans="1:7" x14ac:dyDescent="0.35">
      <c r="A163" s="26" t="s">
        <v>120</v>
      </c>
      <c r="D163" s="66">
        <v>7.225949E-4</v>
      </c>
      <c r="F163" s="65"/>
      <c r="G163" s="44"/>
    </row>
    <row r="164" spans="1:7" x14ac:dyDescent="0.35">
      <c r="A164" s="26" t="s">
        <v>121</v>
      </c>
      <c r="D164" s="66">
        <v>-1.5943120000000001E-4</v>
      </c>
      <c r="F164" s="65"/>
      <c r="G164" s="44"/>
    </row>
    <row r="165" spans="1:7" x14ac:dyDescent="0.35">
      <c r="A165" s="26" t="s">
        <v>122</v>
      </c>
      <c r="D165" s="66">
        <v>-1.1380935699483138E-3</v>
      </c>
      <c r="F165" s="43"/>
      <c r="G165" s="44"/>
    </row>
    <row r="166" spans="1:7" x14ac:dyDescent="0.35">
      <c r="A166" s="26" t="s">
        <v>123</v>
      </c>
      <c r="D166" s="64">
        <v>8.3515738251292151E-4</v>
      </c>
      <c r="F166" s="43"/>
      <c r="G166" s="44"/>
    </row>
    <row r="167" spans="1:7" x14ac:dyDescent="0.35">
      <c r="A167" s="26"/>
      <c r="F167" s="43"/>
      <c r="G167" s="44"/>
    </row>
    <row r="168" spans="1:7" x14ac:dyDescent="0.35">
      <c r="A168" s="26" t="s">
        <v>124</v>
      </c>
      <c r="D168" s="22">
        <v>2301990.2200000002</v>
      </c>
      <c r="F168" s="43"/>
      <c r="G168" s="44"/>
    </row>
    <row r="169" spans="1:7" x14ac:dyDescent="0.35">
      <c r="A169" s="26"/>
      <c r="F169" s="43"/>
      <c r="G169" s="44"/>
    </row>
    <row r="170" spans="1:7" ht="35" x14ac:dyDescent="0.35">
      <c r="A170" s="26" t="s">
        <v>125</v>
      </c>
      <c r="D170" s="53" t="s">
        <v>42</v>
      </c>
      <c r="E170" s="53" t="s">
        <v>41</v>
      </c>
      <c r="F170" s="67" t="s">
        <v>126</v>
      </c>
      <c r="G170" s="44"/>
    </row>
    <row r="171" spans="1:7" x14ac:dyDescent="0.35">
      <c r="A171" s="41" t="s">
        <v>127</v>
      </c>
      <c r="D171" s="57">
        <v>1154191.6200000001</v>
      </c>
      <c r="E171" s="68">
        <v>112</v>
      </c>
      <c r="F171" s="66">
        <v>4.8430090425990611E-3</v>
      </c>
      <c r="G171" s="44"/>
    </row>
    <row r="172" spans="1:7" x14ac:dyDescent="0.35">
      <c r="A172" s="41" t="s">
        <v>128</v>
      </c>
      <c r="D172" s="57">
        <v>364259.24</v>
      </c>
      <c r="E172" s="68">
        <v>33</v>
      </c>
      <c r="F172" s="66">
        <v>1.5284384001767932E-3</v>
      </c>
      <c r="G172" s="44"/>
    </row>
    <row r="173" spans="1:7" x14ac:dyDescent="0.35">
      <c r="A173" s="41" t="s">
        <v>129</v>
      </c>
      <c r="D173" s="19">
        <v>6885.67</v>
      </c>
      <c r="E173" s="69">
        <v>2</v>
      </c>
      <c r="F173" s="66">
        <v>2.8892396631984794E-5</v>
      </c>
      <c r="G173" s="44"/>
    </row>
    <row r="174" spans="1:7" x14ac:dyDescent="0.35">
      <c r="A174" s="41" t="s">
        <v>130</v>
      </c>
      <c r="D174" s="70">
        <v>0</v>
      </c>
      <c r="E174" s="71">
        <v>0</v>
      </c>
      <c r="F174" s="72">
        <v>0</v>
      </c>
      <c r="G174" s="44"/>
    </row>
    <row r="175" spans="1:7" x14ac:dyDescent="0.35">
      <c r="A175" s="26" t="s">
        <v>131</v>
      </c>
      <c r="D175" s="73">
        <v>1525336.53</v>
      </c>
      <c r="E175" s="68">
        <v>147</v>
      </c>
      <c r="F175" s="74">
        <v>6.4003398394078398E-3</v>
      </c>
      <c r="G175" s="44"/>
    </row>
    <row r="176" spans="1:7" x14ac:dyDescent="0.35">
      <c r="A176" s="26"/>
      <c r="D176" s="57"/>
      <c r="E176" s="68"/>
      <c r="F176" s="43"/>
      <c r="G176" s="44"/>
    </row>
    <row r="177" spans="1:7" x14ac:dyDescent="0.35">
      <c r="A177" s="26" t="s">
        <v>132</v>
      </c>
      <c r="D177" s="66"/>
      <c r="E177" s="66"/>
      <c r="F177" s="65"/>
      <c r="G177" s="44"/>
    </row>
    <row r="178" spans="1:7" x14ac:dyDescent="0.35">
      <c r="A178" s="26" t="s">
        <v>133</v>
      </c>
      <c r="D178" s="66">
        <v>1.2196516E-3</v>
      </c>
      <c r="E178" s="66">
        <v>1.0573844999999999E-3</v>
      </c>
      <c r="F178" s="65"/>
      <c r="G178" s="44"/>
    </row>
    <row r="179" spans="1:7" x14ac:dyDescent="0.35">
      <c r="A179" s="26" t="s">
        <v>134</v>
      </c>
      <c r="D179" s="66">
        <v>1.1409364000000001E-3</v>
      </c>
      <c r="E179" s="66">
        <v>9.1310749999999998E-4</v>
      </c>
      <c r="F179" s="65"/>
      <c r="G179" s="44"/>
    </row>
    <row r="180" spans="1:7" x14ac:dyDescent="0.35">
      <c r="A180" s="26" t="s">
        <v>135</v>
      </c>
      <c r="D180" s="66">
        <v>1.5813505E-3</v>
      </c>
      <c r="E180" s="66">
        <v>1.0651248E-3</v>
      </c>
      <c r="F180" s="65"/>
      <c r="G180" s="44"/>
    </row>
    <row r="181" spans="1:7" x14ac:dyDescent="0.35">
      <c r="A181" s="26" t="s">
        <v>136</v>
      </c>
      <c r="D181" s="66">
        <v>1.557330796808778E-3</v>
      </c>
      <c r="E181" s="66">
        <v>1.1049374921075893E-3</v>
      </c>
      <c r="F181" s="43"/>
      <c r="G181" s="44"/>
    </row>
    <row r="182" spans="1:7" x14ac:dyDescent="0.35">
      <c r="A182" s="26" t="s">
        <v>137</v>
      </c>
      <c r="D182" s="66">
        <v>1.3748173242021946E-3</v>
      </c>
      <c r="E182" s="66">
        <v>1.0351385730268973E-3</v>
      </c>
      <c r="F182" s="43"/>
      <c r="G182" s="44"/>
    </row>
    <row r="183" spans="1:7" x14ac:dyDescent="0.35">
      <c r="F183" s="43"/>
      <c r="G183" s="44"/>
    </row>
    <row r="184" spans="1:7" x14ac:dyDescent="0.35">
      <c r="A184" s="2" t="s">
        <v>138</v>
      </c>
      <c r="D184" s="75">
        <v>388290.52</v>
      </c>
      <c r="F184" s="43"/>
      <c r="G184" s="44"/>
    </row>
    <row r="185" spans="1:7" x14ac:dyDescent="0.35">
      <c r="A185" s="2" t="s">
        <v>139</v>
      </c>
      <c r="D185" s="63">
        <v>1.6292740884009289E-3</v>
      </c>
      <c r="F185" s="43"/>
      <c r="G185" s="44"/>
    </row>
    <row r="186" spans="1:7" x14ac:dyDescent="0.35">
      <c r="A186" s="2" t="s">
        <v>140</v>
      </c>
      <c r="D186" s="66">
        <v>4.9000000000000002E-2</v>
      </c>
      <c r="F186" s="43"/>
      <c r="G186" s="44"/>
    </row>
    <row r="187" spans="1:7" x14ac:dyDescent="0.35">
      <c r="A187" s="2" t="s">
        <v>141</v>
      </c>
      <c r="D187" s="76" t="s">
        <v>155</v>
      </c>
      <c r="F187" s="43"/>
      <c r="G187" s="44"/>
    </row>
    <row r="188" spans="1:7" x14ac:dyDescent="0.35">
      <c r="F188" s="43"/>
      <c r="G188" s="44"/>
    </row>
    <row r="189" spans="1:7" x14ac:dyDescent="0.35">
      <c r="A189" s="2" t="s">
        <v>142</v>
      </c>
      <c r="D189" s="77">
        <v>864471.37</v>
      </c>
      <c r="F189" s="43"/>
      <c r="G189" s="44"/>
    </row>
    <row r="190" spans="1:7" x14ac:dyDescent="0.35">
      <c r="A190" s="2" t="s">
        <v>143</v>
      </c>
      <c r="B190" s="78"/>
      <c r="C190" s="78"/>
      <c r="D190" s="79">
        <v>69</v>
      </c>
      <c r="F190" s="43"/>
      <c r="G190" s="44"/>
    </row>
    <row r="191" spans="1:7" x14ac:dyDescent="0.35">
      <c r="F191" s="43"/>
      <c r="G191" s="44"/>
    </row>
    <row r="192" spans="1:7" x14ac:dyDescent="0.35">
      <c r="A192" s="2" t="s">
        <v>144</v>
      </c>
      <c r="F192" s="43"/>
      <c r="G192" s="44"/>
    </row>
    <row r="193" spans="1:7" x14ac:dyDescent="0.35">
      <c r="F193" s="43"/>
      <c r="G193" s="44"/>
    </row>
    <row r="194" spans="1:7" x14ac:dyDescent="0.35">
      <c r="A194" s="26"/>
      <c r="E194" s="80"/>
      <c r="F194" s="43"/>
      <c r="G194" s="44"/>
    </row>
    <row r="195" spans="1:7" x14ac:dyDescent="0.35">
      <c r="A195" s="26" t="s">
        <v>145</v>
      </c>
      <c r="E195" s="10"/>
      <c r="F195" s="43"/>
      <c r="G195" s="44"/>
    </row>
    <row r="196" spans="1:7" x14ac:dyDescent="0.35">
      <c r="A196" s="26" t="s">
        <v>146</v>
      </c>
      <c r="E196" s="10"/>
      <c r="F196" s="43"/>
      <c r="G196" s="44"/>
    </row>
    <row r="197" spans="1:7" x14ac:dyDescent="0.35">
      <c r="A197" s="26" t="s">
        <v>147</v>
      </c>
      <c r="E197" s="80"/>
      <c r="F197" s="43"/>
      <c r="G197" s="44"/>
    </row>
    <row r="198" spans="1:7" x14ac:dyDescent="0.35">
      <c r="A198" s="26" t="s">
        <v>148</v>
      </c>
      <c r="E198" s="80" t="s">
        <v>156</v>
      </c>
      <c r="F198" s="43"/>
      <c r="G198" s="44"/>
    </row>
    <row r="199" spans="1:7" x14ac:dyDescent="0.35">
      <c r="A199" s="26"/>
      <c r="E199" s="10"/>
      <c r="F199" s="43"/>
      <c r="G199" s="44"/>
    </row>
    <row r="200" spans="1:7" x14ac:dyDescent="0.35">
      <c r="A200" s="26" t="s">
        <v>149</v>
      </c>
      <c r="E200" s="10"/>
      <c r="F200" s="43"/>
      <c r="G200" s="44"/>
    </row>
    <row r="201" spans="1:7" x14ac:dyDescent="0.35">
      <c r="A201" s="26" t="s">
        <v>150</v>
      </c>
      <c r="E201" s="80" t="s">
        <v>156</v>
      </c>
      <c r="F201" s="43"/>
      <c r="G201" s="44"/>
    </row>
    <row r="202" spans="1:7" x14ac:dyDescent="0.35">
      <c r="A202" s="26"/>
      <c r="E202" s="10"/>
      <c r="F202" s="43"/>
      <c r="G202" s="44"/>
    </row>
    <row r="203" spans="1:7" x14ac:dyDescent="0.35">
      <c r="A203" s="26" t="s">
        <v>151</v>
      </c>
      <c r="E203" s="10"/>
      <c r="F203" s="43"/>
      <c r="G203" s="44"/>
    </row>
    <row r="204" spans="1:7" x14ac:dyDescent="0.35">
      <c r="A204" s="26" t="s">
        <v>152</v>
      </c>
      <c r="E204" s="80" t="s">
        <v>156</v>
      </c>
      <c r="F204" s="43"/>
      <c r="G204" s="44"/>
    </row>
    <row r="205" spans="1:7" x14ac:dyDescent="0.35">
      <c r="A205" s="26"/>
      <c r="E205" s="80"/>
      <c r="F205" s="43"/>
      <c r="G205" s="44"/>
    </row>
    <row r="206" spans="1:7" x14ac:dyDescent="0.35">
      <c r="A206" s="26" t="s">
        <v>153</v>
      </c>
      <c r="E206" s="10"/>
      <c r="G206" s="44"/>
    </row>
    <row r="207" spans="1:7" x14ac:dyDescent="0.35">
      <c r="A207" s="26" t="s">
        <v>154</v>
      </c>
      <c r="E207" s="80" t="s">
        <v>156</v>
      </c>
      <c r="G207" s="44"/>
    </row>
    <row r="214" spans="1:5" x14ac:dyDescent="0.35">
      <c r="A214" s="81"/>
      <c r="B214" s="81"/>
      <c r="C214" s="81"/>
      <c r="D214" s="81"/>
      <c r="E214" s="81"/>
    </row>
    <row r="215" spans="1:5" x14ac:dyDescent="0.35">
      <c r="A215" s="81"/>
      <c r="B215" s="81"/>
      <c r="C215" s="81"/>
      <c r="D215" s="81"/>
      <c r="E215" s="81"/>
    </row>
    <row r="216" spans="1:5" x14ac:dyDescent="0.35">
      <c r="A216" s="81"/>
      <c r="B216" s="81"/>
      <c r="C216" s="81"/>
      <c r="D216" s="81"/>
      <c r="E216" s="81"/>
    </row>
    <row r="217" spans="1:5" x14ac:dyDescent="0.35">
      <c r="A217" s="81"/>
      <c r="B217" s="81"/>
      <c r="C217" s="81"/>
      <c r="D217" s="81"/>
      <c r="E217" s="81"/>
    </row>
    <row r="218" spans="1:5" x14ac:dyDescent="0.35">
      <c r="A218" s="81"/>
      <c r="B218" s="81"/>
      <c r="C218" s="81"/>
      <c r="D218" s="81"/>
      <c r="E218" s="81"/>
    </row>
    <row r="219" spans="1:5" x14ac:dyDescent="0.35">
      <c r="A219" s="81"/>
      <c r="B219" s="81"/>
      <c r="C219" s="81"/>
      <c r="D219" s="81"/>
      <c r="E219" s="81"/>
    </row>
    <row r="220" spans="1:5" x14ac:dyDescent="0.35">
      <c r="A220" s="81"/>
      <c r="B220" s="81"/>
      <c r="C220" s="81"/>
      <c r="D220" s="81"/>
      <c r="E220" s="81"/>
    </row>
    <row r="222" spans="1:5" x14ac:dyDescent="0.35">
      <c r="A222" s="81"/>
      <c r="B222" s="81"/>
      <c r="C222" s="81"/>
      <c r="D222" s="81"/>
      <c r="E222" s="81"/>
    </row>
    <row r="223" spans="1:5" x14ac:dyDescent="0.35">
      <c r="A223" s="81"/>
      <c r="B223" s="81"/>
      <c r="C223" s="81"/>
      <c r="D223" s="81"/>
      <c r="E223" s="81"/>
    </row>
    <row r="224" spans="1:5" x14ac:dyDescent="0.35">
      <c r="A224" s="81"/>
      <c r="B224" s="81"/>
      <c r="C224" s="81"/>
      <c r="D224" s="81"/>
      <c r="E224" s="81"/>
    </row>
    <row r="225" spans="1:5" x14ac:dyDescent="0.35">
      <c r="A225" s="81"/>
      <c r="B225" s="81"/>
      <c r="C225" s="81"/>
      <c r="D225" s="81"/>
      <c r="E225" s="81"/>
    </row>
    <row r="226" spans="1:5" x14ac:dyDescent="0.35">
      <c r="A226" s="81"/>
      <c r="B226" s="81"/>
      <c r="C226" s="81"/>
      <c r="D226" s="81"/>
      <c r="E226" s="81"/>
    </row>
    <row r="227" spans="1:5" x14ac:dyDescent="0.35">
      <c r="A227" s="81"/>
      <c r="B227" s="81"/>
      <c r="C227" s="81"/>
      <c r="D227" s="81"/>
      <c r="E227" s="81"/>
    </row>
    <row r="228" spans="1:5" x14ac:dyDescent="0.35">
      <c r="A228" s="81"/>
      <c r="B228" s="81"/>
      <c r="C228" s="81"/>
      <c r="D228" s="81"/>
      <c r="E228" s="81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20-B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Dec23</vt:lpstr>
      <vt:lpstr>Nov23</vt:lpstr>
      <vt:lpstr>Oct23</vt:lpstr>
      <vt:lpstr>Sep23</vt:lpstr>
      <vt:lpstr>Aug23</vt:lpstr>
      <vt:lpstr>Jul23</vt:lpstr>
      <vt:lpstr>Jun23</vt:lpstr>
      <vt:lpstr>May23</vt:lpstr>
      <vt:lpstr>Apr23</vt:lpstr>
      <vt:lpstr>Mar23</vt:lpstr>
      <vt:lpstr>Feb23</vt:lpstr>
      <vt:lpstr>Jan23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Hales, Malori</dc:creator>
  <cp:lastModifiedBy>Wang, Yu</cp:lastModifiedBy>
  <dcterms:created xsi:type="dcterms:W3CDTF">2023-03-17T19:19:08Z</dcterms:created>
  <dcterms:modified xsi:type="dcterms:W3CDTF">2024-04-17T18:56:33Z</dcterms:modified>
</cp:coreProperties>
</file>