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0A\ABS6\Salesforce\"/>
    </mc:Choice>
  </mc:AlternateContent>
  <xr:revisionPtr revIDLastSave="0" documentId="8_{3444FFCD-0EF8-4741-B0B7-BE93959D755D}" xr6:coauthVersionLast="47" xr6:coauthVersionMax="47" xr10:uidLastSave="{00000000-0000-0000-0000-000000000000}"/>
  <bookViews>
    <workbookView xWindow="-28920" yWindow="-120" windowWidth="29040" windowHeight="15840" xr2:uid="{9B2A9998-83CF-4399-9BF2-46A8FE9CBAAA}"/>
  </bookViews>
  <sheets>
    <sheet name="Mar24" sheetId="4" r:id="rId1"/>
    <sheet name="Feb24" sheetId="3" r:id="rId2"/>
    <sheet name="Jan24" sheetId="2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4" l="1"/>
  <c r="E181" i="4"/>
  <c r="E182" i="4"/>
  <c r="F175" i="4"/>
  <c r="E175" i="4"/>
  <c r="D175" i="4"/>
  <c r="D165" i="4"/>
  <c r="D159" i="4"/>
  <c r="E149" i="4"/>
  <c r="E131" i="4"/>
  <c r="E111" i="4"/>
  <c r="E113" i="4"/>
  <c r="E110" i="4"/>
  <c r="E112" i="4"/>
  <c r="E42" i="4"/>
  <c r="E37" i="4"/>
  <c r="E47" i="4" s="1"/>
  <c r="E57" i="4" s="1"/>
  <c r="E59" i="4" s="1"/>
  <c r="E27" i="4"/>
  <c r="E26" i="4"/>
  <c r="D26" i="4"/>
  <c r="E25" i="4"/>
  <c r="C29" i="4"/>
  <c r="B29" i="4"/>
  <c r="E28" i="4"/>
  <c r="D27" i="4"/>
  <c r="F17" i="4"/>
  <c r="F16" i="4"/>
  <c r="D25" i="4"/>
  <c r="E24" i="4"/>
  <c r="D13" i="4"/>
  <c r="E23" i="4"/>
  <c r="E13" i="4"/>
  <c r="E52" i="4"/>
  <c r="C12" i="4"/>
  <c r="F10" i="4" s="1"/>
  <c r="D187" i="3"/>
  <c r="E182" i="3"/>
  <c r="F175" i="3"/>
  <c r="E175" i="3"/>
  <c r="D175" i="3"/>
  <c r="D165" i="3"/>
  <c r="D159" i="3"/>
  <c r="E149" i="3"/>
  <c r="E131" i="3"/>
  <c r="E111" i="3"/>
  <c r="E110" i="3"/>
  <c r="E113" i="3"/>
  <c r="E112" i="3"/>
  <c r="E181" i="3"/>
  <c r="E42" i="3"/>
  <c r="E37" i="3"/>
  <c r="D28" i="3"/>
  <c r="D26" i="3"/>
  <c r="E26" i="3"/>
  <c r="D24" i="3"/>
  <c r="E24" i="3"/>
  <c r="C29" i="3"/>
  <c r="B29" i="3"/>
  <c r="E28" i="3"/>
  <c r="E27" i="3"/>
  <c r="F17" i="3"/>
  <c r="E25" i="3"/>
  <c r="F15" i="3"/>
  <c r="F14" i="3"/>
  <c r="E13" i="3"/>
  <c r="D13" i="3"/>
  <c r="E23" i="3"/>
  <c r="C13" i="3"/>
  <c r="C12" i="3"/>
  <c r="F10" i="3" s="1"/>
  <c r="D187" i="2"/>
  <c r="D182" i="2"/>
  <c r="F175" i="2"/>
  <c r="E175" i="2"/>
  <c r="D175" i="2"/>
  <c r="D165" i="2"/>
  <c r="D159" i="2"/>
  <c r="E149" i="2"/>
  <c r="E131" i="2"/>
  <c r="E110" i="2"/>
  <c r="E113" i="2"/>
  <c r="E111" i="2"/>
  <c r="E112" i="2"/>
  <c r="E181" i="2"/>
  <c r="E182" i="2" s="1"/>
  <c r="E42" i="2"/>
  <c r="E37" i="2"/>
  <c r="E47" i="2" s="1"/>
  <c r="E57" i="2" s="1"/>
  <c r="E59" i="2" s="1"/>
  <c r="E26" i="2"/>
  <c r="D26" i="2"/>
  <c r="E24" i="2"/>
  <c r="D24" i="2"/>
  <c r="C29" i="2"/>
  <c r="B29" i="2"/>
  <c r="E28" i="2"/>
  <c r="E27" i="2"/>
  <c r="F17" i="2"/>
  <c r="E25" i="2"/>
  <c r="F15" i="2"/>
  <c r="F14" i="2"/>
  <c r="D13" i="2"/>
  <c r="E23" i="2"/>
  <c r="C12" i="2"/>
  <c r="F10" i="2" s="1"/>
  <c r="D166" i="4" l="1"/>
  <c r="D182" i="4"/>
  <c r="E53" i="4"/>
  <c r="F18" i="4"/>
  <c r="D23" i="4"/>
  <c r="F15" i="4"/>
  <c r="D166" i="3"/>
  <c r="E52" i="3"/>
  <c r="E53" i="3" s="1"/>
  <c r="C13" i="4"/>
  <c r="F13" i="4" s="1"/>
  <c r="F14" i="4"/>
  <c r="D24" i="4"/>
  <c r="D28" i="4"/>
  <c r="F19" i="4"/>
  <c r="E47" i="3"/>
  <c r="E57" i="3" s="1"/>
  <c r="E59" i="3" s="1"/>
  <c r="D182" i="3"/>
  <c r="F13" i="3"/>
  <c r="F16" i="3"/>
  <c r="F18" i="3"/>
  <c r="D23" i="3"/>
  <c r="D25" i="3"/>
  <c r="D27" i="3"/>
  <c r="E52" i="2"/>
  <c r="E53" i="2" s="1"/>
  <c r="F19" i="3"/>
  <c r="D166" i="2"/>
  <c r="E13" i="2"/>
  <c r="F16" i="2"/>
  <c r="C13" i="2"/>
  <c r="F13" i="2" s="1"/>
  <c r="F19" i="2"/>
  <c r="D28" i="2"/>
  <c r="F18" i="2"/>
  <c r="D23" i="2"/>
  <c r="D25" i="2"/>
  <c r="D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8973673-B2B2-458E-B885-A3853793EA5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18AB7B6-79A0-4EED-8865-ABFC0D2DCB6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22764FA-9BEF-4130-8AF3-B061CF90B80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<sst xmlns="http://schemas.openxmlformats.org/spreadsheetml/2006/main" count="510" uniqueCount="156">
  <si>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2020-A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</si>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</sst>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1" applyFont="1"/>
    <xf numFmtId="15" fontId="6" fillId="0" borderId="0" xfId="1" applyNumberFormat="1" applyFont="1"/>
    <xf numFmtId="39" fontId="6" fillId="0" borderId="0" xfId="1" applyNumberFormat="1" applyFont="1"/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/>
    <xf numFmtId="39" fontId="9" fillId="0" borderId="0" xfId="2" applyNumberFormat="1" applyFont="1" applyFill="1" applyBorder="1"/>
    <xf numFmtId="39" fontId="6" fillId="0" borderId="0" xfId="3" applyNumberFormat="1" applyFont="1" applyBorder="1"/>
    <xf numFmtId="39" fontId="6" fillId="0" borderId="0" xfId="3" applyNumberFormat="1" applyFont="1" applyFill="1" applyBorder="1"/>
    <xf numFmtId="165" fontId="6" fillId="0" borderId="0" xfId="3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2" applyNumberFormat="1" applyFont="1" applyBorder="1"/>
    <xf numFmtId="39" fontId="2" fillId="0" borderId="0" xfId="2" applyNumberFormat="1" applyFont="1" applyBorder="1"/>
    <xf numFmtId="39" fontId="2" fillId="0" borderId="0" xfId="4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4" applyNumberFormat="1" applyFont="1" applyBorder="1"/>
    <xf numFmtId="167" fontId="2" fillId="0" borderId="0" xfId="4" applyNumberFormat="1" applyFont="1" applyBorder="1" applyAlignment="1">
      <alignment horizontal="center" vertical="center"/>
    </xf>
    <xf numFmtId="39" fontId="2" fillId="0" borderId="0" xfId="4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3" applyNumberFormat="1" applyFont="1" applyBorder="1"/>
    <xf numFmtId="168" fontId="6" fillId="0" borderId="0" xfId="3" applyNumberFormat="1" applyFont="1" applyFill="1" applyBorder="1"/>
    <xf numFmtId="39" fontId="2" fillId="0" borderId="1" xfId="4" applyNumberFormat="1" applyFont="1" applyBorder="1"/>
    <xf numFmtId="169" fontId="2" fillId="0" borderId="0" xfId="4" applyNumberFormat="1" applyFont="1" applyBorder="1"/>
    <xf numFmtId="169" fontId="2" fillId="0" borderId="0" xfId="4" applyNumberFormat="1" applyFont="1"/>
    <xf numFmtId="39" fontId="2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3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2" applyNumberFormat="1" applyFont="1" applyFill="1" applyBorder="1" applyAlignment="1">
      <alignment horizontal="right"/>
    </xf>
    <xf numFmtId="39" fontId="6" fillId="0" borderId="2" xfId="3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4" applyNumberFormat="1" applyFont="1" applyAlignment="1">
      <alignment horizontal="right"/>
    </xf>
    <xf numFmtId="39" fontId="6" fillId="0" borderId="0" xfId="1" applyNumberFormat="1" applyFont="1" applyAlignment="1">
      <alignment horizontal="right"/>
    </xf>
    <xf numFmtId="39" fontId="6" fillId="0" borderId="3" xfId="1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4" applyFont="1" applyAlignment="1">
      <alignment horizontal="right"/>
    </xf>
    <xf numFmtId="170" fontId="6" fillId="0" borderId="0" xfId="3" applyNumberFormat="1" applyFont="1" applyFill="1" applyAlignment="1">
      <alignment horizontal="right"/>
    </xf>
    <xf numFmtId="170" fontId="6" fillId="0" borderId="0" xfId="3" applyNumberFormat="1" applyFont="1" applyFill="1"/>
    <xf numFmtId="39" fontId="6" fillId="0" borderId="0" xfId="3" applyNumberFormat="1" applyFont="1" applyFill="1" applyBorder="1" applyAlignment="1">
      <alignment horizontal="right"/>
    </xf>
    <xf numFmtId="39" fontId="6" fillId="0" borderId="0" xfId="3" applyNumberFormat="1" applyFont="1" applyFill="1"/>
    <xf numFmtId="0" fontId="2" fillId="0" borderId="0" xfId="0" applyFont="1" applyAlignment="1">
      <alignment horizontal="left" indent="3"/>
    </xf>
    <xf numFmtId="43" fontId="2" fillId="0" borderId="0" xfId="4" applyFont="1"/>
    <xf numFmtId="43" fontId="6" fillId="0" borderId="0" xfId="3" applyFont="1" applyFill="1"/>
    <xf numFmtId="39" fontId="6" fillId="0" borderId="2" xfId="1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1" applyNumberFormat="1" applyFont="1"/>
    <xf numFmtId="10" fontId="2" fillId="0" borderId="0" xfId="5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4" applyFont="1" applyAlignment="1">
      <alignment horizontal="right" wrapText="1"/>
    </xf>
    <xf numFmtId="1" fontId="6" fillId="0" borderId="0" xfId="3" applyNumberFormat="1" applyFont="1" applyFill="1"/>
    <xf numFmtId="1" fontId="6" fillId="0" borderId="0" xfId="3" applyNumberFormat="1" applyFont="1" applyFill="1" applyBorder="1"/>
    <xf numFmtId="39" fontId="6" fillId="0" borderId="2" xfId="3" applyNumberFormat="1" applyFont="1" applyFill="1" applyBorder="1"/>
    <xf numFmtId="1" fontId="6" fillId="0" borderId="2" xfId="3" applyNumberFormat="1" applyFont="1" applyFill="1" applyBorder="1"/>
    <xf numFmtId="10" fontId="6" fillId="0" borderId="2" xfId="6" applyNumberFormat="1" applyFont="1" applyFill="1" applyBorder="1"/>
    <xf numFmtId="43" fontId="6" fillId="0" borderId="0" xfId="2" applyFont="1" applyFill="1"/>
    <xf numFmtId="10" fontId="6" fillId="0" borderId="0" xfId="3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39" fontId="3" fillId="0" borderId="0" xfId="7" applyNumberFormat="1" applyFon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1" applyFont="1" applyAlignment="1">
      <alignment horizontal="right"/>
    </xf>
    <xf numFmtId="0" fontId="12" fillId="0" borderId="0" xfId="0" applyFont="1" applyAlignment="1">
      <alignment vertical="center" wrapText="1"/>
    </xf>
    <xf numFmtId="39" fontId="9" fillId="0" borderId="0" xfId="7" applyNumberFormat="1" applyFont="1" applyFill="1" applyBorder="1"/>
    <xf numFmtId="39" fontId="9" fillId="0" borderId="0" xfId="7" applyNumberFormat="1" applyFont="1" applyBorder="1"/>
    <xf numFmtId="39" fontId="2" fillId="0" borderId="0" xfId="7" applyNumberFormat="1" applyFont="1" applyBorder="1"/>
    <xf numFmtId="43" fontId="6" fillId="0" borderId="0" xfId="7" applyFont="1" applyFill="1"/>
  </cellXfs>
  <cellStyles count="8">
    <cellStyle name="Comma 10" xfId="7" xr:uid="{D90DA98D-E922-479E-AFA8-3A3324CBBBF8}"/>
    <cellStyle name="Comma 2" xfId="2" xr:uid="{F2F52163-A008-4896-96BF-5F1B22E799C8}"/>
    <cellStyle name="Comma 2 2" xfId="4" xr:uid="{57EB1146-F9F4-47F3-9C2E-0C65D7D270C1}"/>
    <cellStyle name="Comma 3 2" xfId="3" xr:uid="{0D057E19-16B3-470A-960E-1641C3D0C491}"/>
    <cellStyle name="Normal" xfId="0" builtinId="0"/>
    <cellStyle name="Normal 3" xfId="1" xr:uid="{EEA22E51-A007-4495-A3C7-2C55704343BC}"/>
    <cellStyle name="Percent 2" xfId="5" xr:uid="{5EDD8956-1C00-473A-BC19-07EE9E7C0053}"/>
    <cellStyle name="Percent 3 2" xfId="6" xr:uid="{3270FE7D-B83F-4534-AF32-FDBAB407B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624F-06A3-4B33-8DEA-934BA2F4DBD5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B16" sqref="B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83">
        <v>1119632940.8099999</v>
      </c>
      <c r="D10" s="18">
        <v>92642543.150000006</v>
      </c>
      <c r="E10" s="19">
        <v>83144922.700000003</v>
      </c>
      <c r="F10" s="20">
        <f>IF(C12&lt;=0,0,E10/C12)</f>
        <v>7.9402079377527621E-2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84">
        <v>72495090.620000005</v>
      </c>
      <c r="D11" s="18">
        <v>1699176.77</v>
      </c>
      <c r="E11" s="19">
        <v>1442764.79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85">
        <f>C10-C11</f>
        <v>1047137850.1899999</v>
      </c>
      <c r="D12" s="18">
        <v>90943366.38000001</v>
      </c>
      <c r="E12" s="19">
        <v>81702157.909999996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85">
        <f>SUM(C14:C19)</f>
        <v>1047137850.1900001</v>
      </c>
      <c r="D13" s="18">
        <f>SUM(D14:D19)</f>
        <v>90943366.379999995</v>
      </c>
      <c r="E13" s="19">
        <f>SUM(E14:E19)</f>
        <v>81702157.909999982</v>
      </c>
      <c r="F13" s="20">
        <f>IF(C13&lt;=0,0,E13/C13)</f>
        <v>7.8024261939510037E-2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84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84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84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84">
        <v>401000000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84">
        <v>85000000</v>
      </c>
      <c r="D18" s="18">
        <v>43805516.189999998</v>
      </c>
      <c r="E18" s="19">
        <v>34564307.719999984</v>
      </c>
      <c r="F18" s="20">
        <f t="shared" si="0"/>
        <v>0.40663891435294097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83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9241208.4700000137</v>
      </c>
      <c r="C27" s="18">
        <v>62057.81</v>
      </c>
      <c r="D27" s="34">
        <f t="shared" si="1"/>
        <v>108.72009964705899</v>
      </c>
      <c r="E27" s="35">
        <f t="shared" si="2"/>
        <v>0.7300918823529412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9241208.4700000137</v>
      </c>
      <c r="C29" s="36">
        <f>SUM(C23:C28)</f>
        <v>62057.81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243265.37</v>
      </c>
      <c r="F35" s="43"/>
      <c r="G35" s="78"/>
    </row>
    <row r="36" spans="1:7" x14ac:dyDescent="0.35">
      <c r="A36" s="41" t="s">
        <v>32</v>
      </c>
      <c r="E36" s="45">
        <v>0</v>
      </c>
      <c r="F36" s="43"/>
      <c r="G36" s="78"/>
    </row>
    <row r="37" spans="1:7" x14ac:dyDescent="0.35">
      <c r="A37" s="26" t="s">
        <v>33</v>
      </c>
      <c r="E37" s="42">
        <f>SUM(E35:E36)</f>
        <v>243265.37</v>
      </c>
      <c r="F37" s="43"/>
      <c r="G37" s="78"/>
    </row>
    <row r="38" spans="1:7" x14ac:dyDescent="0.35">
      <c r="E38" s="46"/>
      <c r="F38" s="43"/>
      <c r="G38" s="78"/>
    </row>
    <row r="39" spans="1:7" x14ac:dyDescent="0.35">
      <c r="A39" s="26" t="s">
        <v>34</v>
      </c>
      <c r="E39" s="46"/>
      <c r="F39" s="43"/>
      <c r="G39" s="78"/>
    </row>
    <row r="40" spans="1:7" x14ac:dyDescent="0.35">
      <c r="A40" s="41" t="s">
        <v>35</v>
      </c>
      <c r="E40" s="42">
        <v>9422545.1999999993</v>
      </c>
      <c r="F40" s="43"/>
      <c r="G40" s="78"/>
    </row>
    <row r="41" spans="1:7" x14ac:dyDescent="0.35">
      <c r="A41" s="41" t="s">
        <v>36</v>
      </c>
      <c r="E41" s="45">
        <v>0</v>
      </c>
      <c r="F41" s="43"/>
      <c r="G41" s="78"/>
    </row>
    <row r="42" spans="1:7" x14ac:dyDescent="0.35">
      <c r="A42" s="26" t="s">
        <v>37</v>
      </c>
      <c r="E42" s="42">
        <f>SUM(E40:E41)</f>
        <v>9422545.1999999993</v>
      </c>
      <c r="F42" s="43"/>
      <c r="G42" s="78"/>
    </row>
    <row r="43" spans="1:7" x14ac:dyDescent="0.35">
      <c r="A43" s="41"/>
      <c r="E43" s="47"/>
      <c r="F43" s="43"/>
      <c r="G43" s="78"/>
    </row>
    <row r="44" spans="1:7" x14ac:dyDescent="0.35">
      <c r="A44" s="26" t="s">
        <v>38</v>
      </c>
      <c r="E44" s="42">
        <v>113844.28</v>
      </c>
      <c r="F44" s="43"/>
      <c r="G44" s="78"/>
    </row>
    <row r="45" spans="1:7" x14ac:dyDescent="0.35">
      <c r="A45" s="26"/>
      <c r="E45" s="42"/>
      <c r="F45" s="43"/>
      <c r="G45" s="78"/>
    </row>
    <row r="46" spans="1:7" x14ac:dyDescent="0.35">
      <c r="A46" s="26"/>
      <c r="E46" s="48"/>
      <c r="F46" s="43"/>
      <c r="G46" s="78"/>
    </row>
    <row r="47" spans="1:7" ht="18" thickBot="1" x14ac:dyDescent="0.4">
      <c r="A47" s="2" t="s">
        <v>39</v>
      </c>
      <c r="E47" s="49">
        <f>E37+E42+E44</f>
        <v>9779654.8499999978</v>
      </c>
      <c r="F47" s="43"/>
      <c r="G47" s="78"/>
    </row>
    <row r="48" spans="1:7" ht="18" thickTop="1" x14ac:dyDescent="0.35">
      <c r="E48" s="50"/>
      <c r="F48" s="43"/>
      <c r="G48" s="78"/>
    </row>
    <row r="49" spans="1:7" x14ac:dyDescent="0.35">
      <c r="A49" s="2" t="s">
        <v>40</v>
      </c>
      <c r="D49" s="51"/>
      <c r="E49" s="52"/>
      <c r="F49" s="43"/>
      <c r="G49" s="78"/>
    </row>
    <row r="50" spans="1:7" x14ac:dyDescent="0.35">
      <c r="D50" s="53" t="s">
        <v>41</v>
      </c>
      <c r="E50" s="53" t="s">
        <v>42</v>
      </c>
      <c r="F50" s="43"/>
      <c r="G50" s="78"/>
    </row>
    <row r="51" spans="1:7" x14ac:dyDescent="0.35">
      <c r="A51" s="26" t="s">
        <v>43</v>
      </c>
      <c r="D51" s="54">
        <v>16298</v>
      </c>
      <c r="E51" s="48">
        <v>90943366.38000001</v>
      </c>
      <c r="F51" s="43"/>
      <c r="G51" s="78"/>
    </row>
    <row r="52" spans="1:7" x14ac:dyDescent="0.35">
      <c r="A52" s="26" t="s">
        <v>44</v>
      </c>
      <c r="D52" s="10"/>
      <c r="E52" s="45">
        <f>D12-E12</f>
        <v>9241208.4700000137</v>
      </c>
      <c r="F52" s="43"/>
      <c r="G52" s="78"/>
    </row>
    <row r="53" spans="1:7" x14ac:dyDescent="0.35">
      <c r="A53" s="26"/>
      <c r="D53" s="55">
        <v>15567</v>
      </c>
      <c r="E53" s="56">
        <f>E51-E52</f>
        <v>81702157.909999996</v>
      </c>
      <c r="F53" s="43"/>
      <c r="G53" s="78"/>
    </row>
    <row r="54" spans="1:7" x14ac:dyDescent="0.35">
      <c r="F54" s="43"/>
      <c r="G54" s="78"/>
    </row>
    <row r="55" spans="1:7" x14ac:dyDescent="0.35">
      <c r="A55" s="2" t="s">
        <v>45</v>
      </c>
      <c r="E55" s="51"/>
      <c r="F55" s="43"/>
      <c r="G55" s="78"/>
    </row>
    <row r="56" spans="1:7" x14ac:dyDescent="0.35">
      <c r="F56" s="43"/>
      <c r="G56" s="78"/>
    </row>
    <row r="57" spans="1:7" x14ac:dyDescent="0.35">
      <c r="A57" s="26" t="s">
        <v>39</v>
      </c>
      <c r="E57" s="57">
        <f>E47</f>
        <v>9779654.8499999978</v>
      </c>
      <c r="F57" s="43"/>
      <c r="G57" s="78"/>
    </row>
    <row r="58" spans="1:7" x14ac:dyDescent="0.35">
      <c r="A58" s="26" t="s">
        <v>46</v>
      </c>
      <c r="E58" s="57">
        <v>0</v>
      </c>
      <c r="F58" s="43"/>
      <c r="G58" s="78"/>
    </row>
    <row r="59" spans="1:7" x14ac:dyDescent="0.35">
      <c r="A59" s="26" t="s">
        <v>47</v>
      </c>
      <c r="E59" s="12">
        <f>SUM(E57:E58)</f>
        <v>9779654.8499999978</v>
      </c>
      <c r="F59" s="43"/>
      <c r="G59" s="78"/>
    </row>
    <row r="60" spans="1:7" x14ac:dyDescent="0.35">
      <c r="F60" s="43"/>
      <c r="G60" s="78"/>
    </row>
    <row r="61" spans="1:7" x14ac:dyDescent="0.35">
      <c r="A61" s="26" t="s">
        <v>48</v>
      </c>
      <c r="E61" s="25">
        <v>0</v>
      </c>
      <c r="F61" s="43"/>
      <c r="G61" s="78"/>
    </row>
    <row r="62" spans="1:7" x14ac:dyDescent="0.35">
      <c r="F62" s="43"/>
      <c r="G62" s="78"/>
    </row>
    <row r="63" spans="1:7" x14ac:dyDescent="0.35">
      <c r="A63" s="26" t="s">
        <v>49</v>
      </c>
      <c r="F63" s="43"/>
      <c r="G63" s="78"/>
    </row>
    <row r="64" spans="1:7" x14ac:dyDescent="0.35">
      <c r="A64" s="41" t="s">
        <v>50</v>
      </c>
      <c r="E64" s="57">
        <v>77202.12</v>
      </c>
      <c r="F64" s="43"/>
      <c r="G64" s="78"/>
    </row>
    <row r="65" spans="1:7" x14ac:dyDescent="0.35">
      <c r="A65" s="41" t="s">
        <v>51</v>
      </c>
      <c r="E65" s="57">
        <v>77202.12</v>
      </c>
      <c r="F65" s="43"/>
      <c r="G65" s="78"/>
    </row>
    <row r="66" spans="1:7" x14ac:dyDescent="0.35">
      <c r="A66" s="41" t="s">
        <v>52</v>
      </c>
      <c r="E66" s="12">
        <v>0</v>
      </c>
      <c r="F66" s="43"/>
      <c r="G66" s="78"/>
    </row>
    <row r="67" spans="1:7" x14ac:dyDescent="0.35">
      <c r="F67" s="43"/>
      <c r="G67" s="78"/>
    </row>
    <row r="68" spans="1:7" x14ac:dyDescent="0.35">
      <c r="A68" s="26" t="s">
        <v>53</v>
      </c>
      <c r="F68" s="43"/>
      <c r="G68" s="78"/>
    </row>
    <row r="69" spans="1:7" x14ac:dyDescent="0.35">
      <c r="A69" s="41" t="s">
        <v>54</v>
      </c>
      <c r="F69" s="43"/>
      <c r="G69" s="78"/>
    </row>
    <row r="70" spans="1:7" x14ac:dyDescent="0.35">
      <c r="A70" s="58" t="s">
        <v>55</v>
      </c>
      <c r="E70" s="57">
        <v>0</v>
      </c>
      <c r="F70" s="43"/>
      <c r="G70" s="78"/>
    </row>
    <row r="71" spans="1:7" x14ac:dyDescent="0.35">
      <c r="A71" s="58" t="s">
        <v>56</v>
      </c>
      <c r="E71" s="57">
        <v>0</v>
      </c>
      <c r="F71" s="43"/>
      <c r="G71" s="78"/>
    </row>
    <row r="72" spans="1:7" x14ac:dyDescent="0.35">
      <c r="A72" s="58" t="s">
        <v>57</v>
      </c>
      <c r="E72" s="57">
        <v>0</v>
      </c>
      <c r="F72" s="43"/>
      <c r="G72" s="78"/>
    </row>
    <row r="73" spans="1:7" x14ac:dyDescent="0.35">
      <c r="A73" s="58"/>
      <c r="E73" s="57"/>
      <c r="F73" s="43"/>
      <c r="G73" s="78"/>
    </row>
    <row r="74" spans="1:7" x14ac:dyDescent="0.35">
      <c r="A74" s="58" t="s">
        <v>58</v>
      </c>
      <c r="E74" s="57">
        <v>0</v>
      </c>
      <c r="F74" s="43"/>
      <c r="G74" s="78"/>
    </row>
    <row r="75" spans="1:7" x14ac:dyDescent="0.35">
      <c r="A75" s="58" t="s">
        <v>59</v>
      </c>
      <c r="E75" s="57">
        <v>0</v>
      </c>
      <c r="F75" s="43"/>
      <c r="G75" s="78"/>
    </row>
    <row r="76" spans="1:7" x14ac:dyDescent="0.35">
      <c r="F76" s="43"/>
      <c r="G76" s="78"/>
    </row>
    <row r="77" spans="1:7" x14ac:dyDescent="0.35">
      <c r="A77" s="41" t="s">
        <v>60</v>
      </c>
      <c r="F77" s="43"/>
      <c r="G77" s="78"/>
    </row>
    <row r="78" spans="1:7" x14ac:dyDescent="0.35">
      <c r="A78" s="58" t="s">
        <v>61</v>
      </c>
      <c r="E78" s="57">
        <v>0</v>
      </c>
      <c r="F78" s="43"/>
      <c r="G78" s="78"/>
    </row>
    <row r="79" spans="1:7" x14ac:dyDescent="0.35">
      <c r="A79" s="58" t="s">
        <v>62</v>
      </c>
      <c r="E79" s="57">
        <v>0</v>
      </c>
      <c r="F79" s="43"/>
      <c r="G79" s="78"/>
    </row>
    <row r="80" spans="1:7" x14ac:dyDescent="0.35">
      <c r="A80" s="58" t="s">
        <v>63</v>
      </c>
      <c r="E80" s="57">
        <v>0</v>
      </c>
      <c r="F80" s="43"/>
      <c r="G80" s="78"/>
    </row>
    <row r="81" spans="1:7" x14ac:dyDescent="0.35">
      <c r="A81" s="58"/>
      <c r="E81" s="57"/>
      <c r="F81" s="43"/>
      <c r="G81" s="78"/>
    </row>
    <row r="82" spans="1:7" x14ac:dyDescent="0.35">
      <c r="A82" s="58" t="s">
        <v>64</v>
      </c>
      <c r="E82" s="57">
        <v>0</v>
      </c>
      <c r="F82" s="43"/>
      <c r="G82" s="78"/>
    </row>
    <row r="83" spans="1:7" x14ac:dyDescent="0.35">
      <c r="A83" s="58" t="s">
        <v>65</v>
      </c>
      <c r="E83" s="57">
        <v>0</v>
      </c>
      <c r="F83" s="43"/>
      <c r="G83" s="78"/>
    </row>
    <row r="84" spans="1:7" x14ac:dyDescent="0.35">
      <c r="A84" s="58"/>
      <c r="F84" s="43"/>
      <c r="G84" s="78"/>
    </row>
    <row r="85" spans="1:7" x14ac:dyDescent="0.35">
      <c r="A85" s="41" t="s">
        <v>66</v>
      </c>
      <c r="F85" s="43"/>
      <c r="G85" s="78"/>
    </row>
    <row r="86" spans="1:7" x14ac:dyDescent="0.35">
      <c r="A86" s="58" t="s">
        <v>67</v>
      </c>
      <c r="E86" s="57">
        <v>0</v>
      </c>
      <c r="F86" s="43"/>
      <c r="G86" s="78"/>
    </row>
    <row r="87" spans="1:7" x14ac:dyDescent="0.35">
      <c r="A87" s="58" t="s">
        <v>68</v>
      </c>
      <c r="E87" s="57">
        <v>0</v>
      </c>
      <c r="F87" s="43"/>
      <c r="G87" s="78"/>
    </row>
    <row r="88" spans="1:7" x14ac:dyDescent="0.35">
      <c r="A88" s="58" t="s">
        <v>69</v>
      </c>
      <c r="E88" s="57">
        <v>0</v>
      </c>
      <c r="F88" s="43"/>
      <c r="G88" s="78"/>
    </row>
    <row r="89" spans="1:7" x14ac:dyDescent="0.35">
      <c r="A89" s="58"/>
      <c r="E89" s="57"/>
      <c r="F89" s="43"/>
      <c r="G89" s="78"/>
    </row>
    <row r="90" spans="1:7" x14ac:dyDescent="0.35">
      <c r="A90" s="58" t="s">
        <v>70</v>
      </c>
      <c r="E90" s="57">
        <v>0</v>
      </c>
      <c r="F90" s="43"/>
      <c r="G90" s="78"/>
    </row>
    <row r="91" spans="1:7" x14ac:dyDescent="0.35">
      <c r="A91" s="58" t="s">
        <v>71</v>
      </c>
      <c r="E91" s="57">
        <v>0</v>
      </c>
      <c r="F91" s="43"/>
      <c r="G91" s="78"/>
    </row>
    <row r="92" spans="1:7" x14ac:dyDescent="0.35">
      <c r="A92" s="58"/>
      <c r="F92" s="43"/>
      <c r="G92" s="78"/>
    </row>
    <row r="93" spans="1:7" x14ac:dyDescent="0.35">
      <c r="A93" s="41" t="s">
        <v>72</v>
      </c>
      <c r="F93" s="43"/>
      <c r="G93" s="78"/>
    </row>
    <row r="94" spans="1:7" x14ac:dyDescent="0.35">
      <c r="A94" s="58" t="s">
        <v>73</v>
      </c>
      <c r="E94" s="57">
        <v>0</v>
      </c>
      <c r="F94" s="43"/>
      <c r="G94" s="78"/>
    </row>
    <row r="95" spans="1:7" x14ac:dyDescent="0.35">
      <c r="A95" s="58" t="s">
        <v>74</v>
      </c>
      <c r="E95" s="57">
        <v>0</v>
      </c>
      <c r="F95" s="43"/>
      <c r="G95" s="78"/>
    </row>
    <row r="96" spans="1:7" x14ac:dyDescent="0.35">
      <c r="A96" s="58" t="s">
        <v>75</v>
      </c>
      <c r="E96" s="57">
        <v>0</v>
      </c>
      <c r="F96" s="43"/>
      <c r="G96" s="78"/>
    </row>
    <row r="97" spans="1:7" x14ac:dyDescent="0.35">
      <c r="A97" s="58"/>
      <c r="E97" s="57"/>
      <c r="F97" s="43"/>
      <c r="G97" s="78"/>
    </row>
    <row r="98" spans="1:7" x14ac:dyDescent="0.35">
      <c r="A98" s="58" t="s">
        <v>76</v>
      </c>
      <c r="E98" s="57">
        <v>0</v>
      </c>
      <c r="F98" s="43"/>
      <c r="G98" s="78"/>
    </row>
    <row r="99" spans="1:7" x14ac:dyDescent="0.35">
      <c r="A99" s="58" t="s">
        <v>77</v>
      </c>
      <c r="E99" s="57">
        <v>0</v>
      </c>
      <c r="F99" s="43"/>
      <c r="G99" s="78"/>
    </row>
    <row r="100" spans="1:7" x14ac:dyDescent="0.35">
      <c r="F100" s="43"/>
      <c r="G100" s="78"/>
    </row>
    <row r="101" spans="1:7" x14ac:dyDescent="0.35">
      <c r="A101" s="41" t="s">
        <v>78</v>
      </c>
      <c r="F101" s="43"/>
      <c r="G101" s="78"/>
    </row>
    <row r="102" spans="1:7" x14ac:dyDescent="0.35">
      <c r="A102" s="58" t="s">
        <v>79</v>
      </c>
      <c r="E102" s="57">
        <v>0</v>
      </c>
      <c r="F102" s="43"/>
      <c r="G102" s="78"/>
    </row>
    <row r="103" spans="1:7" x14ac:dyDescent="0.35">
      <c r="A103" s="58" t="s">
        <v>80</v>
      </c>
      <c r="E103" s="57">
        <v>0</v>
      </c>
      <c r="F103" s="43"/>
      <c r="G103" s="78"/>
    </row>
    <row r="104" spans="1:7" x14ac:dyDescent="0.35">
      <c r="A104" s="58" t="s">
        <v>81</v>
      </c>
      <c r="E104" s="57">
        <v>62057.81</v>
      </c>
      <c r="F104" s="43"/>
      <c r="G104" s="78"/>
    </row>
    <row r="105" spans="1:7" x14ac:dyDescent="0.35">
      <c r="A105" s="58"/>
      <c r="E105" s="57"/>
      <c r="F105" s="43"/>
      <c r="G105" s="78"/>
    </row>
    <row r="106" spans="1:7" x14ac:dyDescent="0.35">
      <c r="A106" s="58" t="s">
        <v>82</v>
      </c>
      <c r="E106" s="57">
        <v>62057.81</v>
      </c>
      <c r="F106" s="43"/>
      <c r="G106" s="78"/>
    </row>
    <row r="107" spans="1:7" x14ac:dyDescent="0.35">
      <c r="A107" s="58" t="s">
        <v>83</v>
      </c>
      <c r="E107" s="57">
        <v>0</v>
      </c>
      <c r="F107" s="43"/>
      <c r="G107" s="78"/>
    </row>
    <row r="108" spans="1:7" x14ac:dyDescent="0.35">
      <c r="A108" s="58"/>
      <c r="E108" s="25"/>
      <c r="F108" s="43"/>
      <c r="G108" s="78"/>
    </row>
    <row r="109" spans="1:7" x14ac:dyDescent="0.35">
      <c r="A109" s="41" t="s">
        <v>84</v>
      </c>
      <c r="F109" s="43"/>
      <c r="G109" s="78"/>
    </row>
    <row r="110" spans="1:7" x14ac:dyDescent="0.35">
      <c r="A110" s="58" t="s">
        <v>85</v>
      </c>
      <c r="E110" s="12">
        <f>E72+E80+E88+E96+E104</f>
        <v>62057.81</v>
      </c>
      <c r="F110" s="43"/>
      <c r="G110" s="78"/>
    </row>
    <row r="111" spans="1:7" x14ac:dyDescent="0.35">
      <c r="A111" s="58" t="s">
        <v>86</v>
      </c>
      <c r="E111" s="12">
        <f>E74+E82+E90+E98+E106</f>
        <v>62057.81</v>
      </c>
      <c r="F111" s="43"/>
      <c r="G111" s="78"/>
    </row>
    <row r="112" spans="1:7" x14ac:dyDescent="0.35">
      <c r="A112" s="58" t="s">
        <v>87</v>
      </c>
      <c r="E112" s="12">
        <f>E70+E78+E94+E102</f>
        <v>0</v>
      </c>
      <c r="F112" s="43"/>
      <c r="G112" s="78"/>
    </row>
    <row r="113" spans="1:7" x14ac:dyDescent="0.35">
      <c r="A113" s="58" t="s">
        <v>88</v>
      </c>
      <c r="E113" s="12">
        <f>E75+E83+E99+E107</f>
        <v>0</v>
      </c>
      <c r="F113" s="43"/>
      <c r="G113" s="78"/>
    </row>
    <row r="114" spans="1:7" x14ac:dyDescent="0.35">
      <c r="F114" s="43"/>
      <c r="G114" s="78"/>
    </row>
    <row r="115" spans="1:7" x14ac:dyDescent="0.35">
      <c r="A115" s="26" t="s">
        <v>89</v>
      </c>
      <c r="E115" s="22">
        <v>9640394.9207083303</v>
      </c>
      <c r="F115" s="43"/>
      <c r="G115" s="78"/>
    </row>
    <row r="116" spans="1:7" x14ac:dyDescent="0.35">
      <c r="A116" s="41"/>
      <c r="F116" s="43"/>
      <c r="G116" s="78"/>
    </row>
    <row r="117" spans="1:7" x14ac:dyDescent="0.35">
      <c r="A117" s="26" t="s">
        <v>90</v>
      </c>
      <c r="E117" s="59">
        <v>9241208.4700000137</v>
      </c>
      <c r="F117" s="43"/>
      <c r="G117" s="78"/>
    </row>
    <row r="118" spans="1:7" x14ac:dyDescent="0.35">
      <c r="A118" s="26"/>
      <c r="F118" s="43"/>
      <c r="G118" s="78"/>
    </row>
    <row r="119" spans="1:7" x14ac:dyDescent="0.35">
      <c r="A119" s="41" t="s">
        <v>91</v>
      </c>
      <c r="E119" s="57">
        <v>0</v>
      </c>
      <c r="F119" s="43"/>
      <c r="G119" s="78"/>
    </row>
    <row r="120" spans="1:7" x14ac:dyDescent="0.35">
      <c r="A120" s="41" t="s">
        <v>92</v>
      </c>
      <c r="E120" s="60">
        <v>9241208.4700000137</v>
      </c>
      <c r="F120" s="43"/>
      <c r="G120" s="78"/>
    </row>
    <row r="121" spans="1:7" x14ac:dyDescent="0.35">
      <c r="A121" s="41" t="s">
        <v>93</v>
      </c>
      <c r="E121" s="12">
        <v>0</v>
      </c>
      <c r="F121" s="43"/>
      <c r="G121" s="78"/>
    </row>
    <row r="122" spans="1:7" x14ac:dyDescent="0.35">
      <c r="A122" s="41"/>
      <c r="E122" s="22"/>
      <c r="F122" s="43"/>
      <c r="G122" s="78"/>
    </row>
    <row r="123" spans="1:7" x14ac:dyDescent="0.35">
      <c r="A123" s="26" t="s">
        <v>94</v>
      </c>
      <c r="E123" s="12">
        <v>0</v>
      </c>
      <c r="F123" s="43"/>
      <c r="G123" s="78"/>
    </row>
    <row r="124" spans="1:7" x14ac:dyDescent="0.35">
      <c r="A124" s="26"/>
      <c r="E124" s="10"/>
      <c r="F124" s="43"/>
      <c r="G124" s="78"/>
    </row>
    <row r="125" spans="1:7" x14ac:dyDescent="0.35">
      <c r="A125" s="41" t="s">
        <v>95</v>
      </c>
      <c r="E125" s="57">
        <v>0</v>
      </c>
      <c r="F125" s="43"/>
      <c r="G125" s="78"/>
    </row>
    <row r="126" spans="1:7" x14ac:dyDescent="0.35">
      <c r="A126" s="41" t="s">
        <v>96</v>
      </c>
      <c r="E126" s="12">
        <v>0</v>
      </c>
      <c r="F126" s="43"/>
      <c r="G126" s="78"/>
    </row>
    <row r="127" spans="1:7" x14ac:dyDescent="0.35">
      <c r="A127" s="41" t="s">
        <v>97</v>
      </c>
      <c r="E127" s="12">
        <v>0</v>
      </c>
      <c r="F127" s="43"/>
      <c r="G127" s="78"/>
    </row>
    <row r="128" spans="1:7" x14ac:dyDescent="0.35">
      <c r="A128" s="41"/>
      <c r="E128" s="22"/>
      <c r="F128" s="43"/>
      <c r="G128" s="78"/>
    </row>
    <row r="129" spans="1:7" x14ac:dyDescent="0.35">
      <c r="A129" s="26" t="s">
        <v>98</v>
      </c>
      <c r="E129" s="12">
        <v>399186.45070831664</v>
      </c>
      <c r="F129" s="43"/>
      <c r="G129" s="78"/>
    </row>
    <row r="130" spans="1:7" x14ac:dyDescent="0.35">
      <c r="A130" s="41" t="s">
        <v>99</v>
      </c>
      <c r="E130" s="57">
        <v>0</v>
      </c>
      <c r="F130" s="43"/>
      <c r="G130" s="78"/>
    </row>
    <row r="131" spans="1:7" x14ac:dyDescent="0.35">
      <c r="A131" s="26" t="s">
        <v>100</v>
      </c>
      <c r="E131" s="12">
        <f>E129-E130</f>
        <v>399186.45070831664</v>
      </c>
      <c r="F131" s="43"/>
      <c r="G131" s="78"/>
    </row>
    <row r="132" spans="1:7" x14ac:dyDescent="0.35">
      <c r="F132" s="43"/>
      <c r="G132" s="78"/>
    </row>
    <row r="133" spans="1:7" hidden="1" x14ac:dyDescent="0.35">
      <c r="A133" s="2" t="s">
        <v>101</v>
      </c>
      <c r="F133" s="43"/>
      <c r="G133" s="78"/>
    </row>
    <row r="134" spans="1:7" hidden="1" x14ac:dyDescent="0.35">
      <c r="F134" s="43"/>
      <c r="G134" s="78"/>
    </row>
    <row r="135" spans="1:7" hidden="1" x14ac:dyDescent="0.35">
      <c r="A135" s="26" t="s">
        <v>102</v>
      </c>
      <c r="E135" s="57">
        <v>0</v>
      </c>
      <c r="F135" s="43"/>
      <c r="G135" s="78"/>
    </row>
    <row r="136" spans="1:7" hidden="1" x14ac:dyDescent="0.35">
      <c r="A136" s="26" t="s">
        <v>103</v>
      </c>
      <c r="E136" s="61">
        <v>0</v>
      </c>
      <c r="F136" s="43"/>
      <c r="G136" s="78"/>
    </row>
    <row r="137" spans="1:7" hidden="1" x14ac:dyDescent="0.35">
      <c r="A137" s="26" t="s">
        <v>104</v>
      </c>
      <c r="E137" s="12">
        <v>0</v>
      </c>
      <c r="F137" s="43"/>
      <c r="G137" s="78"/>
    </row>
    <row r="138" spans="1:7" hidden="1" x14ac:dyDescent="0.35">
      <c r="A138" s="26"/>
      <c r="E138" s="22"/>
      <c r="F138" s="43"/>
      <c r="G138" s="78"/>
    </row>
    <row r="139" spans="1:7" hidden="1" x14ac:dyDescent="0.35">
      <c r="A139" s="26"/>
      <c r="E139" s="22"/>
      <c r="F139" s="43"/>
      <c r="G139" s="78"/>
    </row>
    <row r="140" spans="1:7" x14ac:dyDescent="0.35">
      <c r="F140" s="43"/>
      <c r="G140" s="78"/>
    </row>
    <row r="141" spans="1:7" x14ac:dyDescent="0.35">
      <c r="A141" s="2" t="s">
        <v>105</v>
      </c>
      <c r="F141" s="43"/>
      <c r="G141" s="78"/>
    </row>
    <row r="142" spans="1:7" x14ac:dyDescent="0.35">
      <c r="F142" s="43"/>
      <c r="G142" s="78"/>
    </row>
    <row r="143" spans="1:7" x14ac:dyDescent="0.35">
      <c r="A143" s="26" t="s">
        <v>106</v>
      </c>
      <c r="E143" s="12">
        <v>10471378.5</v>
      </c>
      <c r="F143" s="43"/>
      <c r="G143" s="78"/>
    </row>
    <row r="144" spans="1:7" x14ac:dyDescent="0.35">
      <c r="A144" s="26" t="s">
        <v>107</v>
      </c>
      <c r="E144" s="12">
        <v>10471378.5</v>
      </c>
      <c r="G144" s="78"/>
    </row>
    <row r="145" spans="1:256" x14ac:dyDescent="0.35">
      <c r="A145" s="26" t="s">
        <v>108</v>
      </c>
      <c r="E145" s="57">
        <v>10471378.5</v>
      </c>
      <c r="F145" s="43"/>
      <c r="G145" s="78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78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78"/>
    </row>
    <row r="148" spans="1:256" x14ac:dyDescent="0.35">
      <c r="F148" s="43"/>
      <c r="G148" s="78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78"/>
    </row>
    <row r="150" spans="1:256" x14ac:dyDescent="0.35">
      <c r="F150" s="43"/>
      <c r="G150" s="78"/>
    </row>
    <row r="151" spans="1:256" x14ac:dyDescent="0.35">
      <c r="A151" s="2" t="s">
        <v>112</v>
      </c>
      <c r="F151" s="43"/>
      <c r="G151" s="78"/>
    </row>
    <row r="152" spans="1:256" x14ac:dyDescent="0.35">
      <c r="F152" s="43"/>
      <c r="G152" s="78"/>
    </row>
    <row r="153" spans="1:256" x14ac:dyDescent="0.35">
      <c r="A153" s="26" t="s">
        <v>113</v>
      </c>
      <c r="E153" s="64">
        <v>3.3537970899999998E-2</v>
      </c>
      <c r="F153" s="43"/>
      <c r="G153" s="78"/>
    </row>
    <row r="154" spans="1:256" x14ac:dyDescent="0.35">
      <c r="A154" s="26" t="s">
        <v>114</v>
      </c>
      <c r="E154" s="60">
        <v>15.371525</v>
      </c>
      <c r="F154" s="43"/>
      <c r="G154" s="78"/>
    </row>
    <row r="155" spans="1:256" x14ac:dyDescent="0.35">
      <c r="F155" s="43"/>
      <c r="G155" s="78"/>
    </row>
    <row r="156" spans="1:256" x14ac:dyDescent="0.35">
      <c r="D156" s="53" t="s">
        <v>42</v>
      </c>
      <c r="E156" s="53" t="s">
        <v>41</v>
      </c>
      <c r="F156" s="43"/>
      <c r="G156" s="78"/>
    </row>
    <row r="157" spans="1:256" x14ac:dyDescent="0.35">
      <c r="A157" s="26" t="s">
        <v>115</v>
      </c>
      <c r="D157" s="12">
        <v>75075.25</v>
      </c>
      <c r="E157" s="2">
        <v>6</v>
      </c>
      <c r="F157" s="65"/>
      <c r="G157" s="78"/>
    </row>
    <row r="158" spans="1:256" x14ac:dyDescent="0.35">
      <c r="A158" s="26" t="s">
        <v>116</v>
      </c>
      <c r="D158" s="61">
        <v>113844.28</v>
      </c>
      <c r="F158" s="43"/>
      <c r="G158" s="78"/>
    </row>
    <row r="159" spans="1:256" x14ac:dyDescent="0.35">
      <c r="A159" s="2" t="s">
        <v>117</v>
      </c>
      <c r="D159" s="22">
        <f>+D157-D158</f>
        <v>-38769.03</v>
      </c>
    </row>
    <row r="160" spans="1:256" x14ac:dyDescent="0.35">
      <c r="A160" s="26" t="s">
        <v>118</v>
      </c>
      <c r="D160" s="12">
        <v>92642543.150000006</v>
      </c>
      <c r="F160" s="65"/>
      <c r="G160" s="78"/>
    </row>
    <row r="161" spans="1:7" x14ac:dyDescent="0.35">
      <c r="F161" s="65"/>
      <c r="G161" s="78"/>
    </row>
    <row r="162" spans="1:7" x14ac:dyDescent="0.35">
      <c r="A162" s="26" t="s">
        <v>119</v>
      </c>
      <c r="D162" s="66">
        <v>1.8511120499999999E-2</v>
      </c>
      <c r="F162" s="65"/>
      <c r="G162" s="78"/>
    </row>
    <row r="163" spans="1:7" x14ac:dyDescent="0.35">
      <c r="A163" s="26" t="s">
        <v>120</v>
      </c>
      <c r="D163" s="66">
        <v>4.9204204999999997E-3</v>
      </c>
      <c r="F163" s="65"/>
      <c r="G163" s="78"/>
    </row>
    <row r="164" spans="1:7" x14ac:dyDescent="0.35">
      <c r="A164" s="26" t="s">
        <v>121</v>
      </c>
      <c r="D164" s="66">
        <v>3.3072450000000002E-4</v>
      </c>
      <c r="F164" s="65"/>
      <c r="G164" s="78"/>
    </row>
    <row r="165" spans="1:7" x14ac:dyDescent="0.35">
      <c r="A165" s="26" t="s">
        <v>122</v>
      </c>
      <c r="D165" s="66">
        <f>IF(D160&lt;=0,0,12*(D157-D158)/D160)</f>
        <v>-5.0217572206187862E-3</v>
      </c>
      <c r="F165" s="43"/>
      <c r="G165" s="78"/>
    </row>
    <row r="166" spans="1:7" x14ac:dyDescent="0.35">
      <c r="A166" s="26" t="s">
        <v>123</v>
      </c>
      <c r="D166" s="64">
        <f>AVERAGE(D162:D165)</f>
        <v>4.6851270698453039E-3</v>
      </c>
      <c r="F166" s="43"/>
      <c r="G166" s="78"/>
    </row>
    <row r="167" spans="1:7" x14ac:dyDescent="0.35">
      <c r="A167" s="26"/>
      <c r="F167" s="43"/>
      <c r="G167" s="78"/>
    </row>
    <row r="168" spans="1:7" x14ac:dyDescent="0.35">
      <c r="A168" s="26" t="s">
        <v>124</v>
      </c>
      <c r="D168" s="22">
        <v>3441239.97</v>
      </c>
      <c r="F168" s="43"/>
      <c r="G168" s="78"/>
    </row>
    <row r="169" spans="1:7" x14ac:dyDescent="0.35">
      <c r="A169" s="26"/>
      <c r="F169" s="43"/>
      <c r="G169" s="78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78"/>
    </row>
    <row r="171" spans="1:7" x14ac:dyDescent="0.35">
      <c r="A171" s="41" t="s">
        <v>127</v>
      </c>
      <c r="D171" s="57">
        <v>1156307.29</v>
      </c>
      <c r="E171" s="68">
        <v>148</v>
      </c>
      <c r="F171" s="66">
        <v>1.3907130495173338E-2</v>
      </c>
      <c r="G171" s="78"/>
    </row>
    <row r="172" spans="1:7" x14ac:dyDescent="0.35">
      <c r="A172" s="41" t="s">
        <v>128</v>
      </c>
      <c r="D172" s="57">
        <v>166559.98000000001</v>
      </c>
      <c r="E172" s="68">
        <v>18</v>
      </c>
      <c r="F172" s="66">
        <v>2.0032489608652919E-3</v>
      </c>
      <c r="G172" s="78"/>
    </row>
    <row r="173" spans="1:7" x14ac:dyDescent="0.35">
      <c r="A173" s="41" t="s">
        <v>129</v>
      </c>
      <c r="D173" s="19">
        <v>67392.45</v>
      </c>
      <c r="E173" s="69">
        <v>6</v>
      </c>
      <c r="F173" s="66">
        <v>8.1054197672613857E-4</v>
      </c>
      <c r="G173" s="78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78"/>
    </row>
    <row r="175" spans="1:7" x14ac:dyDescent="0.35">
      <c r="A175" s="26" t="s">
        <v>131</v>
      </c>
      <c r="D175" s="86">
        <f>SUM(D171:D174)</f>
        <v>1390259.72</v>
      </c>
      <c r="E175" s="68">
        <f>SUM(E171:E174)</f>
        <v>172</v>
      </c>
      <c r="F175" s="74">
        <f>SUM(F171:F174)</f>
        <v>1.6720921432764768E-2</v>
      </c>
      <c r="G175" s="78"/>
    </row>
    <row r="176" spans="1:7" x14ac:dyDescent="0.35">
      <c r="A176" s="26"/>
      <c r="D176" s="57"/>
      <c r="E176" s="68"/>
      <c r="F176" s="43"/>
      <c r="G176" s="78"/>
    </row>
    <row r="177" spans="1:7" x14ac:dyDescent="0.35">
      <c r="A177" s="26" t="s">
        <v>132</v>
      </c>
      <c r="D177" s="66"/>
      <c r="E177" s="66"/>
      <c r="F177" s="65"/>
      <c r="G177" s="78"/>
    </row>
    <row r="178" spans="1:7" x14ac:dyDescent="0.35">
      <c r="A178" s="26" t="s">
        <v>133</v>
      </c>
      <c r="D178" s="66">
        <v>2.8007549999999998E-3</v>
      </c>
      <c r="E178" s="66">
        <v>1.9386474999999999E-3</v>
      </c>
      <c r="F178" s="65"/>
      <c r="G178" s="78"/>
    </row>
    <row r="179" spans="1:7" x14ac:dyDescent="0.35">
      <c r="A179" s="26" t="s">
        <v>134</v>
      </c>
      <c r="D179" s="66">
        <v>2.6120882999999999E-3</v>
      </c>
      <c r="E179" s="66">
        <v>1.4741435E-3</v>
      </c>
      <c r="F179" s="65"/>
      <c r="G179" s="78"/>
    </row>
    <row r="180" spans="1:7" x14ac:dyDescent="0.35">
      <c r="A180" s="26" t="s">
        <v>135</v>
      </c>
      <c r="D180" s="66">
        <v>3.4955814999999999E-3</v>
      </c>
      <c r="E180" s="66">
        <v>2.0247883000000001E-3</v>
      </c>
      <c r="F180" s="65"/>
      <c r="G180" s="78"/>
    </row>
    <row r="181" spans="1:7" x14ac:dyDescent="0.35">
      <c r="A181" s="26" t="s">
        <v>136</v>
      </c>
      <c r="D181" s="66">
        <v>2.8137909375914303E-3</v>
      </c>
      <c r="E181" s="66">
        <f>IF(D53&lt;=0,0,SUM('Mar24'!E172:E174)/D53)</f>
        <v>1.5417228753131624E-3</v>
      </c>
      <c r="F181" s="43"/>
      <c r="G181" s="78"/>
    </row>
    <row r="182" spans="1:7" x14ac:dyDescent="0.35">
      <c r="A182" s="26" t="s">
        <v>137</v>
      </c>
      <c r="D182" s="66">
        <f>AVERAGE(D178:D181)</f>
        <v>2.9305539343978571E-3</v>
      </c>
      <c r="E182" s="66">
        <f>AVERAGE(E178:E181)</f>
        <v>1.7448255438282908E-3</v>
      </c>
      <c r="F182" s="43"/>
      <c r="G182" s="78"/>
    </row>
    <row r="183" spans="1:7" x14ac:dyDescent="0.35">
      <c r="F183" s="43"/>
      <c r="G183" s="78"/>
    </row>
    <row r="184" spans="1:7" x14ac:dyDescent="0.35">
      <c r="A184" s="2" t="s">
        <v>138</v>
      </c>
      <c r="D184" s="75">
        <v>249662.04</v>
      </c>
      <c r="F184" s="43"/>
      <c r="G184" s="78"/>
    </row>
    <row r="185" spans="1:7" x14ac:dyDescent="0.35">
      <c r="A185" s="2" t="s">
        <v>139</v>
      </c>
      <c r="D185" s="66">
        <v>3.0027334429165329E-3</v>
      </c>
      <c r="F185" s="43"/>
      <c r="G185" s="78"/>
    </row>
    <row r="186" spans="1:7" x14ac:dyDescent="0.35">
      <c r="A186" s="2" t="s">
        <v>140</v>
      </c>
      <c r="D186" s="66">
        <v>4.9000000000000002E-2</v>
      </c>
      <c r="F186" s="43"/>
      <c r="G186" s="78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78"/>
    </row>
    <row r="188" spans="1:7" x14ac:dyDescent="0.35">
      <c r="F188" s="43"/>
      <c r="G188" s="78"/>
    </row>
    <row r="189" spans="1:7" x14ac:dyDescent="0.35">
      <c r="A189" s="2" t="s">
        <v>142</v>
      </c>
      <c r="D189" s="77">
        <v>341071.3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37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78"/>
    </row>
    <row r="193" spans="1:7" x14ac:dyDescent="0.35">
      <c r="F193" s="43"/>
      <c r="G193" s="78"/>
    </row>
    <row r="194" spans="1:7" x14ac:dyDescent="0.35">
      <c r="A194" s="26"/>
      <c r="E194" s="81"/>
      <c r="F194" s="43"/>
      <c r="G194" s="78"/>
    </row>
    <row r="195" spans="1:7" x14ac:dyDescent="0.35">
      <c r="A195" s="26" t="s">
        <v>145</v>
      </c>
      <c r="E195" s="10"/>
      <c r="F195" s="43"/>
      <c r="G195" s="78"/>
    </row>
    <row r="196" spans="1:7" x14ac:dyDescent="0.35">
      <c r="A196" s="26" t="s">
        <v>146</v>
      </c>
      <c r="E196" s="10"/>
      <c r="F196" s="43"/>
      <c r="G196" s="78"/>
    </row>
    <row r="197" spans="1:7" x14ac:dyDescent="0.35">
      <c r="A197" s="26" t="s">
        <v>147</v>
      </c>
      <c r="E197" s="81"/>
      <c r="F197" s="43"/>
      <c r="G197" s="78"/>
    </row>
    <row r="198" spans="1:7" x14ac:dyDescent="0.35">
      <c r="A198" s="26" t="s">
        <v>148</v>
      </c>
      <c r="E198" s="81" t="s">
        <v>155</v>
      </c>
      <c r="F198" s="43"/>
      <c r="G198" s="78"/>
    </row>
    <row r="199" spans="1:7" x14ac:dyDescent="0.35">
      <c r="A199" s="26"/>
      <c r="E199" s="10"/>
      <c r="F199" s="43"/>
      <c r="G199" s="78"/>
    </row>
    <row r="200" spans="1:7" x14ac:dyDescent="0.35">
      <c r="A200" s="26" t="s">
        <v>149</v>
      </c>
      <c r="E200" s="10"/>
      <c r="F200" s="43"/>
      <c r="G200" s="78"/>
    </row>
    <row r="201" spans="1:7" x14ac:dyDescent="0.35">
      <c r="A201" s="26" t="s">
        <v>150</v>
      </c>
      <c r="E201" s="81" t="s">
        <v>155</v>
      </c>
      <c r="F201" s="43"/>
      <c r="G201" s="78"/>
    </row>
    <row r="202" spans="1:7" x14ac:dyDescent="0.35">
      <c r="A202" s="26"/>
      <c r="E202" s="10"/>
      <c r="F202" s="43"/>
      <c r="G202" s="78"/>
    </row>
    <row r="203" spans="1:7" x14ac:dyDescent="0.35">
      <c r="A203" s="26" t="s">
        <v>151</v>
      </c>
      <c r="E203" s="10"/>
      <c r="F203" s="43"/>
      <c r="G203" s="78"/>
    </row>
    <row r="204" spans="1:7" x14ac:dyDescent="0.35">
      <c r="A204" s="26" t="s">
        <v>152</v>
      </c>
      <c r="E204" s="81" t="s">
        <v>155</v>
      </c>
      <c r="F204" s="43"/>
      <c r="G204" s="78"/>
    </row>
    <row r="205" spans="1:7" x14ac:dyDescent="0.35">
      <c r="A205" s="26"/>
      <c r="E205" s="81"/>
      <c r="F205" s="43"/>
      <c r="G205" s="78"/>
    </row>
    <row r="206" spans="1:7" x14ac:dyDescent="0.35">
      <c r="A206" s="26" t="s">
        <v>153</v>
      </c>
      <c r="E206" s="10"/>
      <c r="G206" s="78"/>
    </row>
    <row r="207" spans="1:7" x14ac:dyDescent="0.35">
      <c r="A207" s="26" t="s">
        <v>154</v>
      </c>
      <c r="E207" s="81" t="s">
        <v>155</v>
      </c>
      <c r="G207" s="78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D9AB-438E-46AC-86C2-29FEB3678121}">
  <sheetPr codeName="Sheet8">
    <pageSetUpPr fitToPage="1"/>
  </sheetPr>
  <dimension ref="A1:IV228"/>
  <sheetViews>
    <sheetView showRuler="0" topLeftCell="A116" zoomScale="80" zoomScaleNormal="80" zoomScaleSheetLayoutView="90" workbookViewId="0">
      <selection activeCell="B155" sqref="B15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83">
        <v>1119632940.8099999</v>
      </c>
      <c r="D10" s="18">
        <v>102109654.25</v>
      </c>
      <c r="E10" s="19">
        <v>92642543.150000006</v>
      </c>
      <c r="F10" s="20">
        <f>IF(C12&lt;=0,0,E10/C12)</f>
        <v>8.847215591833521E-2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84">
        <v>72495090.620000005</v>
      </c>
      <c r="D11" s="18">
        <v>1970620.79</v>
      </c>
      <c r="E11" s="19">
        <v>1699176.77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85">
        <f>C10-C11</f>
        <v>1047137850.1899999</v>
      </c>
      <c r="D12" s="18">
        <v>100139033.45999999</v>
      </c>
      <c r="E12" s="19">
        <v>90943366.38000001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85">
        <f>SUM(C14:C19)</f>
        <v>1047137850.1900001</v>
      </c>
      <c r="D13" s="18">
        <f>SUM(D14:D19)</f>
        <v>100139033.45999999</v>
      </c>
      <c r="E13" s="19">
        <f>SUM(E14:E19)</f>
        <v>90943366.38000001</v>
      </c>
      <c r="F13" s="20">
        <f>IF(C13&lt;=0,0,E13/C13)</f>
        <v>8.6849469115741165E-2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84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84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84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84">
        <v>401000000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84">
        <v>85000000</v>
      </c>
      <c r="D18" s="18">
        <v>53001183.269999996</v>
      </c>
      <c r="E18" s="19">
        <v>43805516.190000013</v>
      </c>
      <c r="F18" s="20">
        <f t="shared" si="0"/>
        <v>0.51535901400000017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83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9195667.0799999833</v>
      </c>
      <c r="C27" s="18">
        <v>75085.009999999995</v>
      </c>
      <c r="D27" s="34">
        <f t="shared" si="1"/>
        <v>108.1843185882351</v>
      </c>
      <c r="E27" s="35">
        <f t="shared" si="2"/>
        <v>0.88335305882352932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9195667.0799999833</v>
      </c>
      <c r="C29" s="36">
        <f>SUM(C23:C28)</f>
        <v>75085.009999999995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275381.96000000002</v>
      </c>
      <c r="F35" s="43"/>
      <c r="G35" s="78"/>
    </row>
    <row r="36" spans="1:7" x14ac:dyDescent="0.35">
      <c r="A36" s="41" t="s">
        <v>32</v>
      </c>
      <c r="E36" s="45">
        <v>0</v>
      </c>
      <c r="F36" s="43"/>
      <c r="G36" s="78"/>
    </row>
    <row r="37" spans="1:7" x14ac:dyDescent="0.35">
      <c r="A37" s="26" t="s">
        <v>33</v>
      </c>
      <c r="E37" s="42">
        <f>SUM(E35:E36)</f>
        <v>275381.96000000002</v>
      </c>
      <c r="F37" s="43"/>
      <c r="G37" s="78"/>
    </row>
    <row r="38" spans="1:7" x14ac:dyDescent="0.35">
      <c r="E38" s="46"/>
      <c r="F38" s="43"/>
      <c r="G38" s="78"/>
    </row>
    <row r="39" spans="1:7" x14ac:dyDescent="0.35">
      <c r="A39" s="26" t="s">
        <v>34</v>
      </c>
      <c r="E39" s="46"/>
      <c r="F39" s="43"/>
      <c r="G39" s="78"/>
    </row>
    <row r="40" spans="1:7" x14ac:dyDescent="0.35">
      <c r="A40" s="41" t="s">
        <v>35</v>
      </c>
      <c r="E40" s="42">
        <v>9384595.3200000003</v>
      </c>
      <c r="F40" s="43"/>
      <c r="G40" s="78"/>
    </row>
    <row r="41" spans="1:7" x14ac:dyDescent="0.35">
      <c r="A41" s="41" t="s">
        <v>36</v>
      </c>
      <c r="E41" s="45">
        <v>0</v>
      </c>
      <c r="F41" s="43"/>
      <c r="G41" s="78"/>
    </row>
    <row r="42" spans="1:7" x14ac:dyDescent="0.35">
      <c r="A42" s="26" t="s">
        <v>37</v>
      </c>
      <c r="E42" s="42">
        <f>SUM(E40:E41)</f>
        <v>9384595.3200000003</v>
      </c>
      <c r="F42" s="43"/>
      <c r="G42" s="78"/>
    </row>
    <row r="43" spans="1:7" x14ac:dyDescent="0.35">
      <c r="A43" s="41"/>
      <c r="E43" s="47"/>
      <c r="F43" s="43"/>
      <c r="G43" s="78"/>
    </row>
    <row r="44" spans="1:7" x14ac:dyDescent="0.35">
      <c r="A44" s="26" t="s">
        <v>38</v>
      </c>
      <c r="E44" s="42">
        <v>79701.600000000006</v>
      </c>
      <c r="F44" s="43"/>
      <c r="G44" s="78"/>
    </row>
    <row r="45" spans="1:7" x14ac:dyDescent="0.35">
      <c r="A45" s="26"/>
      <c r="E45" s="42"/>
      <c r="F45" s="43"/>
      <c r="G45" s="78"/>
    </row>
    <row r="46" spans="1:7" x14ac:dyDescent="0.35">
      <c r="A46" s="26"/>
      <c r="E46" s="48"/>
      <c r="F46" s="43"/>
      <c r="G46" s="78"/>
    </row>
    <row r="47" spans="1:7" ht="18" thickBot="1" x14ac:dyDescent="0.4">
      <c r="A47" s="2" t="s">
        <v>39</v>
      </c>
      <c r="E47" s="49">
        <f>E37+E42+E44</f>
        <v>9739678.8800000008</v>
      </c>
      <c r="F47" s="43"/>
      <c r="G47" s="78"/>
    </row>
    <row r="48" spans="1:7" ht="18" thickTop="1" x14ac:dyDescent="0.35">
      <c r="E48" s="50"/>
      <c r="F48" s="43"/>
      <c r="G48" s="78"/>
    </row>
    <row r="49" spans="1:7" x14ac:dyDescent="0.35">
      <c r="A49" s="2" t="s">
        <v>40</v>
      </c>
      <c r="D49" s="51"/>
      <c r="E49" s="52"/>
      <c r="F49" s="43"/>
      <c r="G49" s="78"/>
    </row>
    <row r="50" spans="1:7" x14ac:dyDescent="0.35">
      <c r="D50" s="53" t="s">
        <v>41</v>
      </c>
      <c r="E50" s="53" t="s">
        <v>42</v>
      </c>
      <c r="F50" s="43"/>
      <c r="G50" s="78"/>
    </row>
    <row r="51" spans="1:7" x14ac:dyDescent="0.35">
      <c r="A51" s="26" t="s">
        <v>43</v>
      </c>
      <c r="D51" s="54">
        <v>16959</v>
      </c>
      <c r="E51" s="48">
        <v>100139033.45999999</v>
      </c>
      <c r="F51" s="43"/>
      <c r="G51" s="78"/>
    </row>
    <row r="52" spans="1:7" x14ac:dyDescent="0.35">
      <c r="A52" s="26" t="s">
        <v>44</v>
      </c>
      <c r="D52" s="10"/>
      <c r="E52" s="45">
        <f>D12-E12</f>
        <v>9195667.0799999833</v>
      </c>
      <c r="F52" s="43"/>
      <c r="G52" s="78"/>
    </row>
    <row r="53" spans="1:7" x14ac:dyDescent="0.35">
      <c r="A53" s="26"/>
      <c r="D53" s="55">
        <v>16298</v>
      </c>
      <c r="E53" s="56">
        <f>E51-E52</f>
        <v>90943366.38000001</v>
      </c>
      <c r="F53" s="43"/>
      <c r="G53" s="78"/>
    </row>
    <row r="54" spans="1:7" x14ac:dyDescent="0.35">
      <c r="F54" s="43"/>
      <c r="G54" s="78"/>
    </row>
    <row r="55" spans="1:7" x14ac:dyDescent="0.35">
      <c r="A55" s="2" t="s">
        <v>45</v>
      </c>
      <c r="E55" s="51"/>
      <c r="F55" s="43"/>
      <c r="G55" s="78"/>
    </row>
    <row r="56" spans="1:7" x14ac:dyDescent="0.35">
      <c r="F56" s="43"/>
      <c r="G56" s="78"/>
    </row>
    <row r="57" spans="1:7" x14ac:dyDescent="0.35">
      <c r="A57" s="26" t="s">
        <v>39</v>
      </c>
      <c r="E57" s="57">
        <f>E47</f>
        <v>9739678.8800000008</v>
      </c>
      <c r="F57" s="43"/>
      <c r="G57" s="78"/>
    </row>
    <row r="58" spans="1:7" x14ac:dyDescent="0.35">
      <c r="A58" s="26" t="s">
        <v>46</v>
      </c>
      <c r="E58" s="57">
        <v>0</v>
      </c>
      <c r="F58" s="43"/>
      <c r="G58" s="78"/>
    </row>
    <row r="59" spans="1:7" x14ac:dyDescent="0.35">
      <c r="A59" s="26" t="s">
        <v>47</v>
      </c>
      <c r="E59" s="12">
        <f>SUM(E57:E58)</f>
        <v>9739678.8800000008</v>
      </c>
      <c r="F59" s="43"/>
      <c r="G59" s="78"/>
    </row>
    <row r="60" spans="1:7" x14ac:dyDescent="0.35">
      <c r="F60" s="43"/>
      <c r="G60" s="78"/>
    </row>
    <row r="61" spans="1:7" x14ac:dyDescent="0.35">
      <c r="A61" s="26" t="s">
        <v>48</v>
      </c>
      <c r="E61" s="25">
        <v>0</v>
      </c>
      <c r="F61" s="43"/>
      <c r="G61" s="78"/>
    </row>
    <row r="62" spans="1:7" x14ac:dyDescent="0.35">
      <c r="F62" s="43"/>
      <c r="G62" s="78"/>
    </row>
    <row r="63" spans="1:7" x14ac:dyDescent="0.35">
      <c r="A63" s="26" t="s">
        <v>49</v>
      </c>
      <c r="F63" s="43"/>
      <c r="G63" s="78"/>
    </row>
    <row r="64" spans="1:7" x14ac:dyDescent="0.35">
      <c r="A64" s="41" t="s">
        <v>50</v>
      </c>
      <c r="E64" s="57">
        <v>85091.38</v>
      </c>
      <c r="F64" s="43"/>
      <c r="G64" s="78"/>
    </row>
    <row r="65" spans="1:7" x14ac:dyDescent="0.35">
      <c r="A65" s="41" t="s">
        <v>51</v>
      </c>
      <c r="E65" s="57">
        <v>85091.38</v>
      </c>
      <c r="F65" s="43"/>
      <c r="G65" s="78"/>
    </row>
    <row r="66" spans="1:7" x14ac:dyDescent="0.35">
      <c r="A66" s="41" t="s">
        <v>52</v>
      </c>
      <c r="E66" s="12">
        <v>0</v>
      </c>
      <c r="F66" s="43"/>
      <c r="G66" s="78"/>
    </row>
    <row r="67" spans="1:7" x14ac:dyDescent="0.35">
      <c r="F67" s="43"/>
      <c r="G67" s="78"/>
    </row>
    <row r="68" spans="1:7" x14ac:dyDescent="0.35">
      <c r="A68" s="26" t="s">
        <v>53</v>
      </c>
      <c r="F68" s="43"/>
      <c r="G68" s="78"/>
    </row>
    <row r="69" spans="1:7" x14ac:dyDescent="0.35">
      <c r="A69" s="41" t="s">
        <v>54</v>
      </c>
      <c r="F69" s="43"/>
      <c r="G69" s="78"/>
    </row>
    <row r="70" spans="1:7" x14ac:dyDescent="0.35">
      <c r="A70" s="58" t="s">
        <v>55</v>
      </c>
      <c r="E70" s="57">
        <v>0</v>
      </c>
      <c r="F70" s="43"/>
      <c r="G70" s="78"/>
    </row>
    <row r="71" spans="1:7" x14ac:dyDescent="0.35">
      <c r="A71" s="58" t="s">
        <v>56</v>
      </c>
      <c r="E71" s="57">
        <v>0</v>
      </c>
      <c r="F71" s="43"/>
      <c r="G71" s="78"/>
    </row>
    <row r="72" spans="1:7" x14ac:dyDescent="0.35">
      <c r="A72" s="58" t="s">
        <v>57</v>
      </c>
      <c r="E72" s="57">
        <v>0</v>
      </c>
      <c r="F72" s="43"/>
      <c r="G72" s="78"/>
    </row>
    <row r="73" spans="1:7" x14ac:dyDescent="0.35">
      <c r="A73" s="58"/>
      <c r="E73" s="57"/>
      <c r="F73" s="43"/>
      <c r="G73" s="78"/>
    </row>
    <row r="74" spans="1:7" x14ac:dyDescent="0.35">
      <c r="A74" s="58" t="s">
        <v>58</v>
      </c>
      <c r="E74" s="57">
        <v>0</v>
      </c>
      <c r="F74" s="43"/>
      <c r="G74" s="78"/>
    </row>
    <row r="75" spans="1:7" x14ac:dyDescent="0.35">
      <c r="A75" s="58" t="s">
        <v>59</v>
      </c>
      <c r="E75" s="57">
        <v>0</v>
      </c>
      <c r="F75" s="43"/>
      <c r="G75" s="78"/>
    </row>
    <row r="76" spans="1:7" x14ac:dyDescent="0.35">
      <c r="F76" s="43"/>
      <c r="G76" s="78"/>
    </row>
    <row r="77" spans="1:7" x14ac:dyDescent="0.35">
      <c r="A77" s="41" t="s">
        <v>60</v>
      </c>
      <c r="F77" s="43"/>
      <c r="G77" s="78"/>
    </row>
    <row r="78" spans="1:7" x14ac:dyDescent="0.35">
      <c r="A78" s="58" t="s">
        <v>61</v>
      </c>
      <c r="E78" s="57">
        <v>0</v>
      </c>
      <c r="F78" s="43"/>
      <c r="G78" s="78"/>
    </row>
    <row r="79" spans="1:7" x14ac:dyDescent="0.35">
      <c r="A79" s="58" t="s">
        <v>62</v>
      </c>
      <c r="E79" s="57">
        <v>0</v>
      </c>
      <c r="F79" s="43"/>
      <c r="G79" s="78"/>
    </row>
    <row r="80" spans="1:7" x14ac:dyDescent="0.35">
      <c r="A80" s="58" t="s">
        <v>63</v>
      </c>
      <c r="E80" s="57">
        <v>0</v>
      </c>
      <c r="F80" s="43"/>
      <c r="G80" s="78"/>
    </row>
    <row r="81" spans="1:7" x14ac:dyDescent="0.35">
      <c r="A81" s="58"/>
      <c r="E81" s="57"/>
      <c r="F81" s="43"/>
      <c r="G81" s="78"/>
    </row>
    <row r="82" spans="1:7" x14ac:dyDescent="0.35">
      <c r="A82" s="58" t="s">
        <v>64</v>
      </c>
      <c r="E82" s="57">
        <v>0</v>
      </c>
      <c r="F82" s="43"/>
      <c r="G82" s="78"/>
    </row>
    <row r="83" spans="1:7" x14ac:dyDescent="0.35">
      <c r="A83" s="58" t="s">
        <v>65</v>
      </c>
      <c r="E83" s="57">
        <v>0</v>
      </c>
      <c r="F83" s="43"/>
      <c r="G83" s="78"/>
    </row>
    <row r="84" spans="1:7" x14ac:dyDescent="0.35">
      <c r="A84" s="58"/>
      <c r="F84" s="43"/>
      <c r="G84" s="78"/>
    </row>
    <row r="85" spans="1:7" x14ac:dyDescent="0.35">
      <c r="A85" s="41" t="s">
        <v>66</v>
      </c>
      <c r="F85" s="43"/>
      <c r="G85" s="78"/>
    </row>
    <row r="86" spans="1:7" x14ac:dyDescent="0.35">
      <c r="A86" s="58" t="s">
        <v>67</v>
      </c>
      <c r="E86" s="57">
        <v>0</v>
      </c>
      <c r="F86" s="43"/>
      <c r="G86" s="78"/>
    </row>
    <row r="87" spans="1:7" x14ac:dyDescent="0.35">
      <c r="A87" s="58" t="s">
        <v>68</v>
      </c>
      <c r="E87" s="57">
        <v>0</v>
      </c>
      <c r="F87" s="43"/>
      <c r="G87" s="78"/>
    </row>
    <row r="88" spans="1:7" x14ac:dyDescent="0.35">
      <c r="A88" s="58" t="s">
        <v>69</v>
      </c>
      <c r="E88" s="57">
        <v>0</v>
      </c>
      <c r="F88" s="43"/>
      <c r="G88" s="78"/>
    </row>
    <row r="89" spans="1:7" x14ac:dyDescent="0.35">
      <c r="A89" s="58"/>
      <c r="E89" s="57"/>
      <c r="F89" s="43"/>
      <c r="G89" s="78"/>
    </row>
    <row r="90" spans="1:7" x14ac:dyDescent="0.35">
      <c r="A90" s="58" t="s">
        <v>70</v>
      </c>
      <c r="E90" s="57">
        <v>0</v>
      </c>
      <c r="F90" s="43"/>
      <c r="G90" s="78"/>
    </row>
    <row r="91" spans="1:7" x14ac:dyDescent="0.35">
      <c r="A91" s="58" t="s">
        <v>71</v>
      </c>
      <c r="E91" s="57">
        <v>0</v>
      </c>
      <c r="F91" s="43"/>
      <c r="G91" s="78"/>
    </row>
    <row r="92" spans="1:7" x14ac:dyDescent="0.35">
      <c r="A92" s="58"/>
      <c r="F92" s="43"/>
      <c r="G92" s="78"/>
    </row>
    <row r="93" spans="1:7" x14ac:dyDescent="0.35">
      <c r="A93" s="41" t="s">
        <v>72</v>
      </c>
      <c r="F93" s="43"/>
      <c r="G93" s="78"/>
    </row>
    <row r="94" spans="1:7" x14ac:dyDescent="0.35">
      <c r="A94" s="58" t="s">
        <v>73</v>
      </c>
      <c r="E94" s="57">
        <v>0</v>
      </c>
      <c r="F94" s="43"/>
      <c r="G94" s="78"/>
    </row>
    <row r="95" spans="1:7" x14ac:dyDescent="0.35">
      <c r="A95" s="58" t="s">
        <v>74</v>
      </c>
      <c r="E95" s="57">
        <v>0</v>
      </c>
      <c r="F95" s="43"/>
      <c r="G95" s="78"/>
    </row>
    <row r="96" spans="1:7" x14ac:dyDescent="0.35">
      <c r="A96" s="58" t="s">
        <v>75</v>
      </c>
      <c r="E96" s="57">
        <v>0</v>
      </c>
      <c r="F96" s="43"/>
      <c r="G96" s="78"/>
    </row>
    <row r="97" spans="1:7" x14ac:dyDescent="0.35">
      <c r="A97" s="58"/>
      <c r="E97" s="57"/>
      <c r="F97" s="43"/>
      <c r="G97" s="78"/>
    </row>
    <row r="98" spans="1:7" x14ac:dyDescent="0.35">
      <c r="A98" s="58" t="s">
        <v>76</v>
      </c>
      <c r="E98" s="57">
        <v>0</v>
      </c>
      <c r="F98" s="43"/>
      <c r="G98" s="78"/>
    </row>
    <row r="99" spans="1:7" x14ac:dyDescent="0.35">
      <c r="A99" s="58" t="s">
        <v>77</v>
      </c>
      <c r="E99" s="57">
        <v>0</v>
      </c>
      <c r="F99" s="43"/>
      <c r="G99" s="78"/>
    </row>
    <row r="100" spans="1:7" x14ac:dyDescent="0.35">
      <c r="F100" s="43"/>
      <c r="G100" s="78"/>
    </row>
    <row r="101" spans="1:7" x14ac:dyDescent="0.35">
      <c r="A101" s="41" t="s">
        <v>78</v>
      </c>
      <c r="F101" s="43"/>
      <c r="G101" s="78"/>
    </row>
    <row r="102" spans="1:7" x14ac:dyDescent="0.35">
      <c r="A102" s="58" t="s">
        <v>79</v>
      </c>
      <c r="E102" s="57">
        <v>0</v>
      </c>
      <c r="F102" s="43"/>
      <c r="G102" s="78"/>
    </row>
    <row r="103" spans="1:7" x14ac:dyDescent="0.35">
      <c r="A103" s="58" t="s">
        <v>80</v>
      </c>
      <c r="E103" s="57">
        <v>0</v>
      </c>
      <c r="F103" s="43"/>
      <c r="G103" s="78"/>
    </row>
    <row r="104" spans="1:7" x14ac:dyDescent="0.35">
      <c r="A104" s="58" t="s">
        <v>81</v>
      </c>
      <c r="E104" s="57">
        <v>75085.009999999995</v>
      </c>
      <c r="F104" s="43"/>
      <c r="G104" s="78"/>
    </row>
    <row r="105" spans="1:7" x14ac:dyDescent="0.35">
      <c r="A105" s="58"/>
      <c r="E105" s="57"/>
      <c r="F105" s="43"/>
      <c r="G105" s="78"/>
    </row>
    <row r="106" spans="1:7" x14ac:dyDescent="0.35">
      <c r="A106" s="58" t="s">
        <v>82</v>
      </c>
      <c r="E106" s="57">
        <v>75085.009999999995</v>
      </c>
      <c r="F106" s="43"/>
      <c r="G106" s="78"/>
    </row>
    <row r="107" spans="1:7" x14ac:dyDescent="0.35">
      <c r="A107" s="58" t="s">
        <v>83</v>
      </c>
      <c r="E107" s="57">
        <v>0</v>
      </c>
      <c r="F107" s="43"/>
      <c r="G107" s="78"/>
    </row>
    <row r="108" spans="1:7" x14ac:dyDescent="0.35">
      <c r="A108" s="58"/>
      <c r="E108" s="25"/>
      <c r="F108" s="43"/>
      <c r="G108" s="78"/>
    </row>
    <row r="109" spans="1:7" x14ac:dyDescent="0.35">
      <c r="A109" s="41" t="s">
        <v>84</v>
      </c>
      <c r="F109" s="43"/>
      <c r="G109" s="78"/>
    </row>
    <row r="110" spans="1:7" x14ac:dyDescent="0.35">
      <c r="A110" s="58" t="s">
        <v>85</v>
      </c>
      <c r="E110" s="12">
        <f>E72+E80+E88+E96+E104</f>
        <v>75085.009999999995</v>
      </c>
      <c r="F110" s="43"/>
      <c r="G110" s="78"/>
    </row>
    <row r="111" spans="1:7" x14ac:dyDescent="0.35">
      <c r="A111" s="58" t="s">
        <v>86</v>
      </c>
      <c r="E111" s="12">
        <f>E74+E82+E90+E98+E106</f>
        <v>75085.009999999995</v>
      </c>
      <c r="F111" s="43"/>
      <c r="G111" s="78"/>
    </row>
    <row r="112" spans="1:7" x14ac:dyDescent="0.35">
      <c r="A112" s="58" t="s">
        <v>87</v>
      </c>
      <c r="E112" s="12">
        <f>E70+E78+E94+E102</f>
        <v>0</v>
      </c>
      <c r="F112" s="43"/>
      <c r="G112" s="78"/>
    </row>
    <row r="113" spans="1:7" x14ac:dyDescent="0.35">
      <c r="A113" s="58" t="s">
        <v>88</v>
      </c>
      <c r="E113" s="12">
        <f>E75+E83+E99+E107</f>
        <v>0</v>
      </c>
      <c r="F113" s="43"/>
      <c r="G113" s="78"/>
    </row>
    <row r="114" spans="1:7" x14ac:dyDescent="0.35">
      <c r="F114" s="43"/>
      <c r="G114" s="78"/>
    </row>
    <row r="115" spans="1:7" x14ac:dyDescent="0.35">
      <c r="A115" s="26" t="s">
        <v>89</v>
      </c>
      <c r="E115" s="22">
        <v>9579502.491458334</v>
      </c>
      <c r="F115" s="43"/>
      <c r="G115" s="78"/>
    </row>
    <row r="116" spans="1:7" x14ac:dyDescent="0.35">
      <c r="A116" s="41"/>
      <c r="F116" s="43"/>
      <c r="G116" s="78"/>
    </row>
    <row r="117" spans="1:7" x14ac:dyDescent="0.35">
      <c r="A117" s="26" t="s">
        <v>90</v>
      </c>
      <c r="E117" s="59">
        <v>9195667.0799999833</v>
      </c>
      <c r="F117" s="43"/>
      <c r="G117" s="78"/>
    </row>
    <row r="118" spans="1:7" x14ac:dyDescent="0.35">
      <c r="A118" s="26"/>
      <c r="F118" s="43"/>
      <c r="G118" s="78"/>
    </row>
    <row r="119" spans="1:7" x14ac:dyDescent="0.35">
      <c r="A119" s="41" t="s">
        <v>91</v>
      </c>
      <c r="E119" s="57">
        <v>0</v>
      </c>
      <c r="F119" s="43"/>
      <c r="G119" s="78"/>
    </row>
    <row r="120" spans="1:7" x14ac:dyDescent="0.35">
      <c r="A120" s="41" t="s">
        <v>92</v>
      </c>
      <c r="E120" s="60">
        <v>9195667.0799999833</v>
      </c>
      <c r="F120" s="43"/>
      <c r="G120" s="78"/>
    </row>
    <row r="121" spans="1:7" x14ac:dyDescent="0.35">
      <c r="A121" s="41" t="s">
        <v>93</v>
      </c>
      <c r="E121" s="12">
        <v>0</v>
      </c>
      <c r="F121" s="43"/>
      <c r="G121" s="78"/>
    </row>
    <row r="122" spans="1:7" x14ac:dyDescent="0.35">
      <c r="A122" s="41"/>
      <c r="E122" s="22"/>
      <c r="F122" s="43"/>
      <c r="G122" s="78"/>
    </row>
    <row r="123" spans="1:7" x14ac:dyDescent="0.35">
      <c r="A123" s="26" t="s">
        <v>94</v>
      </c>
      <c r="E123" s="12">
        <v>0</v>
      </c>
      <c r="F123" s="43"/>
      <c r="G123" s="78"/>
    </row>
    <row r="124" spans="1:7" x14ac:dyDescent="0.35">
      <c r="A124" s="26"/>
      <c r="E124" s="10"/>
      <c r="F124" s="43"/>
      <c r="G124" s="78"/>
    </row>
    <row r="125" spans="1:7" x14ac:dyDescent="0.35">
      <c r="A125" s="41" t="s">
        <v>95</v>
      </c>
      <c r="E125" s="57">
        <v>0</v>
      </c>
      <c r="F125" s="43"/>
      <c r="G125" s="78"/>
    </row>
    <row r="126" spans="1:7" x14ac:dyDescent="0.35">
      <c r="A126" s="41" t="s">
        <v>96</v>
      </c>
      <c r="E126" s="12">
        <v>0</v>
      </c>
      <c r="F126" s="43"/>
      <c r="G126" s="78"/>
    </row>
    <row r="127" spans="1:7" x14ac:dyDescent="0.35">
      <c r="A127" s="41" t="s">
        <v>97</v>
      </c>
      <c r="E127" s="12">
        <v>0</v>
      </c>
      <c r="F127" s="43"/>
      <c r="G127" s="78"/>
    </row>
    <row r="128" spans="1:7" x14ac:dyDescent="0.35">
      <c r="A128" s="41"/>
      <c r="E128" s="22"/>
      <c r="F128" s="43"/>
      <c r="G128" s="78"/>
    </row>
    <row r="129" spans="1:7" x14ac:dyDescent="0.35">
      <c r="A129" s="26" t="s">
        <v>98</v>
      </c>
      <c r="E129" s="12">
        <v>383835.41145835072</v>
      </c>
      <c r="F129" s="43"/>
      <c r="G129" s="78"/>
    </row>
    <row r="130" spans="1:7" x14ac:dyDescent="0.35">
      <c r="A130" s="41" t="s">
        <v>99</v>
      </c>
      <c r="E130" s="57">
        <v>0</v>
      </c>
      <c r="F130" s="43"/>
      <c r="G130" s="78"/>
    </row>
    <row r="131" spans="1:7" x14ac:dyDescent="0.35">
      <c r="A131" s="26" t="s">
        <v>100</v>
      </c>
      <c r="E131" s="12">
        <f>E129-E130</f>
        <v>383835.41145835072</v>
      </c>
      <c r="F131" s="43"/>
      <c r="G131" s="78"/>
    </row>
    <row r="132" spans="1:7" x14ac:dyDescent="0.35">
      <c r="F132" s="43"/>
      <c r="G132" s="78"/>
    </row>
    <row r="133" spans="1:7" hidden="1" x14ac:dyDescent="0.35">
      <c r="A133" s="2" t="s">
        <v>101</v>
      </c>
      <c r="F133" s="43"/>
      <c r="G133" s="78"/>
    </row>
    <row r="134" spans="1:7" hidden="1" x14ac:dyDescent="0.35">
      <c r="F134" s="43"/>
      <c r="G134" s="78"/>
    </row>
    <row r="135" spans="1:7" hidden="1" x14ac:dyDescent="0.35">
      <c r="A135" s="26" t="s">
        <v>102</v>
      </c>
      <c r="E135" s="57">
        <v>0</v>
      </c>
      <c r="F135" s="43"/>
      <c r="G135" s="78"/>
    </row>
    <row r="136" spans="1:7" hidden="1" x14ac:dyDescent="0.35">
      <c r="A136" s="26" t="s">
        <v>103</v>
      </c>
      <c r="E136" s="61">
        <v>0</v>
      </c>
      <c r="F136" s="43"/>
      <c r="G136" s="78"/>
    </row>
    <row r="137" spans="1:7" hidden="1" x14ac:dyDescent="0.35">
      <c r="A137" s="26" t="s">
        <v>104</v>
      </c>
      <c r="E137" s="12">
        <v>0</v>
      </c>
      <c r="F137" s="43"/>
      <c r="G137" s="78"/>
    </row>
    <row r="138" spans="1:7" hidden="1" x14ac:dyDescent="0.35">
      <c r="A138" s="26"/>
      <c r="E138" s="22"/>
      <c r="F138" s="43"/>
      <c r="G138" s="78"/>
    </row>
    <row r="139" spans="1:7" hidden="1" x14ac:dyDescent="0.35">
      <c r="A139" s="26"/>
      <c r="E139" s="22"/>
      <c r="F139" s="43"/>
      <c r="G139" s="78"/>
    </row>
    <row r="140" spans="1:7" x14ac:dyDescent="0.35">
      <c r="F140" s="43"/>
      <c r="G140" s="78"/>
    </row>
    <row r="141" spans="1:7" x14ac:dyDescent="0.35">
      <c r="A141" s="2" t="s">
        <v>105</v>
      </c>
      <c r="F141" s="43"/>
      <c r="G141" s="78"/>
    </row>
    <row r="142" spans="1:7" x14ac:dyDescent="0.35">
      <c r="F142" s="43"/>
      <c r="G142" s="78"/>
    </row>
    <row r="143" spans="1:7" x14ac:dyDescent="0.35">
      <c r="A143" s="26" t="s">
        <v>106</v>
      </c>
      <c r="E143" s="12">
        <v>10471378.5</v>
      </c>
      <c r="F143" s="43"/>
      <c r="G143" s="78"/>
    </row>
    <row r="144" spans="1:7" x14ac:dyDescent="0.35">
      <c r="A144" s="26" t="s">
        <v>107</v>
      </c>
      <c r="E144" s="12">
        <v>10471378.5</v>
      </c>
      <c r="G144" s="78"/>
    </row>
    <row r="145" spans="1:256" x14ac:dyDescent="0.35">
      <c r="A145" s="26" t="s">
        <v>108</v>
      </c>
      <c r="E145" s="57">
        <v>10471378.5</v>
      </c>
      <c r="F145" s="43"/>
      <c r="G145" s="78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78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78"/>
    </row>
    <row r="148" spans="1:256" x14ac:dyDescent="0.35">
      <c r="F148" s="43"/>
      <c r="G148" s="78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78"/>
    </row>
    <row r="150" spans="1:256" x14ac:dyDescent="0.35">
      <c r="F150" s="43"/>
      <c r="G150" s="78"/>
    </row>
    <row r="151" spans="1:256" x14ac:dyDescent="0.35">
      <c r="A151" s="2" t="s">
        <v>112</v>
      </c>
      <c r="F151" s="43"/>
      <c r="G151" s="78"/>
    </row>
    <row r="152" spans="1:256" x14ac:dyDescent="0.35">
      <c r="F152" s="43"/>
      <c r="G152" s="78"/>
    </row>
    <row r="153" spans="1:256" x14ac:dyDescent="0.35">
      <c r="A153" s="26" t="s">
        <v>113</v>
      </c>
      <c r="E153" s="64">
        <v>3.3198471399999999E-2</v>
      </c>
      <c r="F153" s="43"/>
      <c r="G153" s="78"/>
    </row>
    <row r="154" spans="1:256" x14ac:dyDescent="0.35">
      <c r="A154" s="26" t="s">
        <v>114</v>
      </c>
      <c r="E154" s="60">
        <v>16.092278</v>
      </c>
      <c r="F154" s="43"/>
      <c r="G154" s="78"/>
    </row>
    <row r="155" spans="1:256" x14ac:dyDescent="0.35">
      <c r="F155" s="43"/>
      <c r="G155" s="78"/>
    </row>
    <row r="156" spans="1:256" x14ac:dyDescent="0.35">
      <c r="D156" s="53" t="s">
        <v>42</v>
      </c>
      <c r="E156" s="53" t="s">
        <v>41</v>
      </c>
      <c r="F156" s="43"/>
      <c r="G156" s="78"/>
    </row>
    <row r="157" spans="1:256" x14ac:dyDescent="0.35">
      <c r="A157" s="26" t="s">
        <v>115</v>
      </c>
      <c r="D157" s="12">
        <v>82515.78</v>
      </c>
      <c r="E157" s="2">
        <v>9</v>
      </c>
      <c r="F157" s="65"/>
      <c r="G157" s="78"/>
    </row>
    <row r="158" spans="1:256" x14ac:dyDescent="0.35">
      <c r="A158" s="26" t="s">
        <v>116</v>
      </c>
      <c r="D158" s="61">
        <v>79701.600000000006</v>
      </c>
      <c r="F158" s="43"/>
      <c r="G158" s="78"/>
    </row>
    <row r="159" spans="1:256" x14ac:dyDescent="0.35">
      <c r="A159" s="2" t="s">
        <v>117</v>
      </c>
      <c r="D159" s="22">
        <f>+D157-D158</f>
        <v>2814.179999999993</v>
      </c>
    </row>
    <row r="160" spans="1:256" x14ac:dyDescent="0.35">
      <c r="A160" s="26" t="s">
        <v>118</v>
      </c>
      <c r="D160" s="12">
        <v>102109654.25</v>
      </c>
      <c r="F160" s="65"/>
      <c r="G160" s="78"/>
    </row>
    <row r="161" spans="1:7" x14ac:dyDescent="0.35">
      <c r="F161" s="65"/>
      <c r="G161" s="78"/>
    </row>
    <row r="162" spans="1:7" x14ac:dyDescent="0.35">
      <c r="A162" s="26" t="s">
        <v>119</v>
      </c>
      <c r="D162" s="66">
        <v>4.7526673E-3</v>
      </c>
      <c r="F162" s="65"/>
      <c r="G162" s="78"/>
    </row>
    <row r="163" spans="1:7" x14ac:dyDescent="0.35">
      <c r="A163" s="26" t="s">
        <v>120</v>
      </c>
      <c r="D163" s="66">
        <v>1.8511120499999999E-2</v>
      </c>
      <c r="F163" s="65"/>
      <c r="G163" s="78"/>
    </row>
    <row r="164" spans="1:7" x14ac:dyDescent="0.35">
      <c r="A164" s="26" t="s">
        <v>121</v>
      </c>
      <c r="D164" s="66">
        <v>4.9204204999999997E-3</v>
      </c>
      <c r="F164" s="65"/>
      <c r="G164" s="78"/>
    </row>
    <row r="165" spans="1:7" x14ac:dyDescent="0.35">
      <c r="A165" s="26" t="s">
        <v>122</v>
      </c>
      <c r="D165" s="66">
        <f>IF(D160&lt;=0,0,12*(D157-D158)/D160)</f>
        <v>3.3072445742807828E-4</v>
      </c>
      <c r="F165" s="43"/>
      <c r="G165" s="78"/>
    </row>
    <row r="166" spans="1:7" x14ac:dyDescent="0.35">
      <c r="A166" s="26" t="s">
        <v>123</v>
      </c>
      <c r="D166" s="64">
        <f>AVERAGE(D162:D165)</f>
        <v>7.1287331893570196E-3</v>
      </c>
      <c r="F166" s="43"/>
      <c r="G166" s="78"/>
    </row>
    <row r="167" spans="1:7" x14ac:dyDescent="0.35">
      <c r="A167" s="26"/>
      <c r="F167" s="43"/>
      <c r="G167" s="78"/>
    </row>
    <row r="168" spans="1:7" x14ac:dyDescent="0.35">
      <c r="A168" s="26" t="s">
        <v>124</v>
      </c>
      <c r="D168" s="22">
        <v>3480008.9999999995</v>
      </c>
      <c r="F168" s="43"/>
      <c r="G168" s="78"/>
    </row>
    <row r="169" spans="1:7" x14ac:dyDescent="0.35">
      <c r="A169" s="26"/>
      <c r="F169" s="43"/>
      <c r="G169" s="78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78"/>
    </row>
    <row r="171" spans="1:7" x14ac:dyDescent="0.35">
      <c r="A171" s="41" t="s">
        <v>127</v>
      </c>
      <c r="D171" s="57">
        <v>927568.75</v>
      </c>
      <c r="E171" s="68">
        <v>109</v>
      </c>
      <c r="F171" s="66">
        <v>1.0012341182151581E-2</v>
      </c>
      <c r="G171" s="78"/>
    </row>
    <row r="172" spans="1:7" x14ac:dyDescent="0.35">
      <c r="A172" s="41" t="s">
        <v>128</v>
      </c>
      <c r="D172" s="57">
        <v>291334.17</v>
      </c>
      <c r="E172" s="68">
        <v>29</v>
      </c>
      <c r="F172" s="66">
        <v>3.1447125704255883E-3</v>
      </c>
      <c r="G172" s="78"/>
    </row>
    <row r="173" spans="1:7" x14ac:dyDescent="0.35">
      <c r="A173" s="41" t="s">
        <v>129</v>
      </c>
      <c r="D173" s="19">
        <v>32505.39</v>
      </c>
      <c r="E173" s="69">
        <v>4</v>
      </c>
      <c r="F173" s="66">
        <v>3.5086893013471854E-4</v>
      </c>
      <c r="G173" s="78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78"/>
    </row>
    <row r="175" spans="1:7" x14ac:dyDescent="0.35">
      <c r="A175" s="26" t="s">
        <v>131</v>
      </c>
      <c r="D175" s="86">
        <f>SUM(D171:D174)</f>
        <v>1251408.3099999998</v>
      </c>
      <c r="E175" s="68">
        <f>SUM(E171:E174)</f>
        <v>142</v>
      </c>
      <c r="F175" s="74">
        <f>SUM(F171:F174)</f>
        <v>1.3507922682711887E-2</v>
      </c>
      <c r="G175" s="78"/>
    </row>
    <row r="176" spans="1:7" x14ac:dyDescent="0.35">
      <c r="A176" s="26"/>
      <c r="D176" s="57"/>
      <c r="E176" s="68"/>
      <c r="F176" s="43"/>
      <c r="G176" s="78"/>
    </row>
    <row r="177" spans="1:7" x14ac:dyDescent="0.35">
      <c r="A177" s="26" t="s">
        <v>132</v>
      </c>
      <c r="D177" s="66"/>
      <c r="E177" s="66"/>
      <c r="F177" s="65"/>
      <c r="G177" s="78"/>
    </row>
    <row r="178" spans="1:7" x14ac:dyDescent="0.35">
      <c r="A178" s="26" t="s">
        <v>133</v>
      </c>
      <c r="D178" s="66">
        <v>3.7850684000000001E-3</v>
      </c>
      <c r="E178" s="66">
        <v>2.3733304E-3</v>
      </c>
      <c r="F178" s="65"/>
      <c r="G178" s="78"/>
    </row>
    <row r="179" spans="1:7" x14ac:dyDescent="0.35">
      <c r="A179" s="26" t="s">
        <v>134</v>
      </c>
      <c r="D179" s="66">
        <v>2.8007549999999998E-3</v>
      </c>
      <c r="E179" s="66">
        <v>1.9386474999999999E-3</v>
      </c>
      <c r="F179" s="65"/>
      <c r="G179" s="78"/>
    </row>
    <row r="180" spans="1:7" x14ac:dyDescent="0.35">
      <c r="A180" s="26" t="s">
        <v>135</v>
      </c>
      <c r="D180" s="66">
        <v>2.6120882999999999E-3</v>
      </c>
      <c r="E180" s="66">
        <v>1.4741435E-3</v>
      </c>
      <c r="F180" s="65"/>
      <c r="G180" s="78"/>
    </row>
    <row r="181" spans="1:7" x14ac:dyDescent="0.35">
      <c r="A181" s="26" t="s">
        <v>136</v>
      </c>
      <c r="D181" s="66">
        <v>3.495581500560307E-3</v>
      </c>
      <c r="E181" s="66">
        <f>IF(D53&lt;=0,0,SUM('Feb24'!E172:E174)/D53)</f>
        <v>2.0247883175849796E-3</v>
      </c>
      <c r="F181" s="43"/>
      <c r="G181" s="78"/>
    </row>
    <row r="182" spans="1:7" x14ac:dyDescent="0.35">
      <c r="A182" s="26" t="s">
        <v>137</v>
      </c>
      <c r="D182" s="66">
        <f>AVERAGE(D178:D181)</f>
        <v>3.1733733001400762E-3</v>
      </c>
      <c r="E182" s="66">
        <f>AVERAGE(E178:E181)</f>
        <v>1.9527274293962449E-3</v>
      </c>
      <c r="F182" s="43"/>
      <c r="G182" s="78"/>
    </row>
    <row r="183" spans="1:7" x14ac:dyDescent="0.35">
      <c r="F183" s="43"/>
      <c r="G183" s="78"/>
    </row>
    <row r="184" spans="1:7" x14ac:dyDescent="0.35">
      <c r="A184" s="2" t="s">
        <v>138</v>
      </c>
      <c r="D184" s="75">
        <v>323839.56</v>
      </c>
      <c r="F184" s="43"/>
      <c r="G184" s="78"/>
    </row>
    <row r="185" spans="1:7" x14ac:dyDescent="0.35">
      <c r="A185" s="2" t="s">
        <v>139</v>
      </c>
      <c r="D185" s="66">
        <v>3.495581500560307E-3</v>
      </c>
      <c r="F185" s="43"/>
      <c r="G185" s="78"/>
    </row>
    <row r="186" spans="1:7" x14ac:dyDescent="0.35">
      <c r="A186" s="2" t="s">
        <v>140</v>
      </c>
      <c r="D186" s="66">
        <v>4.9000000000000002E-2</v>
      </c>
      <c r="F186" s="43"/>
      <c r="G186" s="78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78"/>
    </row>
    <row r="188" spans="1:7" x14ac:dyDescent="0.35">
      <c r="F188" s="43"/>
      <c r="G188" s="78"/>
    </row>
    <row r="189" spans="1:7" x14ac:dyDescent="0.35">
      <c r="A189" s="2" t="s">
        <v>142</v>
      </c>
      <c r="D189" s="77">
        <v>252782.46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29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78"/>
    </row>
    <row r="193" spans="1:7" x14ac:dyDescent="0.35">
      <c r="F193" s="43"/>
      <c r="G193" s="78"/>
    </row>
    <row r="194" spans="1:7" x14ac:dyDescent="0.35">
      <c r="A194" s="26"/>
      <c r="E194" s="81"/>
      <c r="F194" s="43"/>
      <c r="G194" s="78"/>
    </row>
    <row r="195" spans="1:7" x14ac:dyDescent="0.35">
      <c r="A195" s="26" t="s">
        <v>145</v>
      </c>
      <c r="E195" s="10"/>
      <c r="F195" s="43"/>
      <c r="G195" s="78"/>
    </row>
    <row r="196" spans="1:7" x14ac:dyDescent="0.35">
      <c r="A196" s="26" t="s">
        <v>146</v>
      </c>
      <c r="E196" s="10"/>
      <c r="F196" s="43"/>
      <c r="G196" s="78"/>
    </row>
    <row r="197" spans="1:7" x14ac:dyDescent="0.35">
      <c r="A197" s="26" t="s">
        <v>147</v>
      </c>
      <c r="E197" s="81"/>
      <c r="F197" s="43"/>
      <c r="G197" s="78"/>
    </row>
    <row r="198" spans="1:7" x14ac:dyDescent="0.35">
      <c r="A198" s="26" t="s">
        <v>148</v>
      </c>
      <c r="E198" s="81" t="s">
        <v>155</v>
      </c>
      <c r="F198" s="43"/>
      <c r="G198" s="78"/>
    </row>
    <row r="199" spans="1:7" x14ac:dyDescent="0.35">
      <c r="A199" s="26"/>
      <c r="E199" s="10"/>
      <c r="F199" s="43"/>
      <c r="G199" s="78"/>
    </row>
    <row r="200" spans="1:7" x14ac:dyDescent="0.35">
      <c r="A200" s="26" t="s">
        <v>149</v>
      </c>
      <c r="E200" s="10"/>
      <c r="F200" s="43"/>
      <c r="G200" s="78"/>
    </row>
    <row r="201" spans="1:7" x14ac:dyDescent="0.35">
      <c r="A201" s="26" t="s">
        <v>150</v>
      </c>
      <c r="E201" s="81" t="s">
        <v>155</v>
      </c>
      <c r="F201" s="43"/>
      <c r="G201" s="78"/>
    </row>
    <row r="202" spans="1:7" x14ac:dyDescent="0.35">
      <c r="A202" s="26"/>
      <c r="E202" s="10"/>
      <c r="F202" s="43"/>
      <c r="G202" s="78"/>
    </row>
    <row r="203" spans="1:7" x14ac:dyDescent="0.35">
      <c r="A203" s="26" t="s">
        <v>151</v>
      </c>
      <c r="E203" s="10"/>
      <c r="F203" s="43"/>
      <c r="G203" s="78"/>
    </row>
    <row r="204" spans="1:7" x14ac:dyDescent="0.35">
      <c r="A204" s="26" t="s">
        <v>152</v>
      </c>
      <c r="E204" s="81" t="s">
        <v>155</v>
      </c>
      <c r="F204" s="43"/>
      <c r="G204" s="78"/>
    </row>
    <row r="205" spans="1:7" x14ac:dyDescent="0.35">
      <c r="A205" s="26"/>
      <c r="E205" s="81"/>
      <c r="F205" s="43"/>
      <c r="G205" s="78"/>
    </row>
    <row r="206" spans="1:7" x14ac:dyDescent="0.35">
      <c r="A206" s="26" t="s">
        <v>153</v>
      </c>
      <c r="E206" s="10"/>
      <c r="G206" s="78"/>
    </row>
    <row r="207" spans="1:7" x14ac:dyDescent="0.35">
      <c r="A207" s="26" t="s">
        <v>154</v>
      </c>
      <c r="E207" s="81" t="s">
        <v>155</v>
      </c>
      <c r="G207" s="78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5638-2769-482B-A698-5053AFB06387}">
  <sheetPr codeName="Sheet7">
    <pageSetUpPr fitToPage="1"/>
  </sheetPr>
  <dimension ref="A1:IV228"/>
  <sheetViews>
    <sheetView showRuler="0" zoomScale="80" zoomScaleNormal="80" zoomScaleSheetLayoutView="90" workbookViewId="0">
      <selection activeCell="D18" sqref="D1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112251527.34999999</v>
      </c>
      <c r="E10" s="19">
        <v>102109654.25</v>
      </c>
      <c r="F10" s="20">
        <f>IF(C12&lt;=0,0,E10/C12)</f>
        <v>9.7513096514916839E-2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2286155.34</v>
      </c>
      <c r="E11" s="19">
        <v>1970620.79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109965372.00999999</v>
      </c>
      <c r="E12" s="19">
        <v>100139033.45999999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109965372.00999999</v>
      </c>
      <c r="E13" s="19">
        <f>SUM(E14:E19)</f>
        <v>100139033.45999999</v>
      </c>
      <c r="F13" s="20">
        <f>IF(C13&lt;=0,0,E13/C13)</f>
        <v>9.5631184988518997E-2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62827521.819999993</v>
      </c>
      <c r="E18" s="19">
        <v>53001183.269999996</v>
      </c>
      <c r="F18" s="20">
        <f t="shared" si="0"/>
        <v>0.62354333258823524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9826338.549999997</v>
      </c>
      <c r="C27" s="18">
        <v>89005.66</v>
      </c>
      <c r="D27" s="34">
        <f t="shared" si="1"/>
        <v>115.60398294117644</v>
      </c>
      <c r="E27" s="35">
        <f t="shared" si="2"/>
        <v>1.047125411764706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9826338.549999997</v>
      </c>
      <c r="C29" s="36">
        <f>SUM(C23:C28)</f>
        <v>89005.66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320937.28999999998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320937.28999999998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10000060.609999999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10000060.609999999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95785.43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10416783.329999998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17538</v>
      </c>
      <c r="E51" s="48">
        <v>109965372.00999999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9826338.549999997</v>
      </c>
      <c r="F52" s="43"/>
      <c r="G52" s="44"/>
    </row>
    <row r="53" spans="1:7" x14ac:dyDescent="0.35">
      <c r="A53" s="26"/>
      <c r="D53" s="55">
        <v>16959</v>
      </c>
      <c r="E53" s="56">
        <f>E51-E52</f>
        <v>100139033.45999999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10416783.329999998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10416783.329999998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93542.94</v>
      </c>
      <c r="F64" s="43"/>
      <c r="G64" s="44"/>
    </row>
    <row r="65" spans="1:7" x14ac:dyDescent="0.35">
      <c r="A65" s="41" t="s">
        <v>51</v>
      </c>
      <c r="E65" s="57">
        <v>93542.94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89005.66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89005.66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89005.66</v>
      </c>
      <c r="F110" s="43"/>
      <c r="G110" s="44"/>
    </row>
    <row r="111" spans="1:7" x14ac:dyDescent="0.35">
      <c r="A111" s="58" t="s">
        <v>86</v>
      </c>
      <c r="E111" s="12">
        <f>E74+E82+E90+E98+E106</f>
        <v>89005.66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10234234.730541665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9826338.549999997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9826338.549999997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407896.18054166809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407896.18054166809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3.2963576100000003E-2</v>
      </c>
      <c r="F153" s="43"/>
      <c r="G153" s="44"/>
    </row>
    <row r="154" spans="1:256" x14ac:dyDescent="0.35">
      <c r="A154" s="26" t="s">
        <v>114</v>
      </c>
      <c r="E154" s="60">
        <v>16.817508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141812.49</v>
      </c>
      <c r="E157" s="2">
        <v>17</v>
      </c>
      <c r="F157" s="65"/>
      <c r="G157" s="44"/>
    </row>
    <row r="158" spans="1:256" x14ac:dyDescent="0.35">
      <c r="A158" s="26" t="s">
        <v>116</v>
      </c>
      <c r="D158" s="61">
        <v>95785.43</v>
      </c>
      <c r="F158" s="43"/>
      <c r="G158" s="44"/>
    </row>
    <row r="159" spans="1:256" x14ac:dyDescent="0.35">
      <c r="A159" s="2" t="s">
        <v>117</v>
      </c>
      <c r="D159" s="22">
        <f>+D157-D158</f>
        <v>46027.06</v>
      </c>
    </row>
    <row r="160" spans="1:256" x14ac:dyDescent="0.35">
      <c r="A160" s="26" t="s">
        <v>118</v>
      </c>
      <c r="D160" s="12">
        <v>112251527.34999999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1.5694311000000001E-3</v>
      </c>
      <c r="F162" s="65"/>
      <c r="G162" s="44"/>
    </row>
    <row r="163" spans="1:7" x14ac:dyDescent="0.35">
      <c r="A163" s="26" t="s">
        <v>120</v>
      </c>
      <c r="D163" s="66">
        <v>4.7526673E-3</v>
      </c>
      <c r="F163" s="65"/>
      <c r="G163" s="44"/>
    </row>
    <row r="164" spans="1:7" x14ac:dyDescent="0.35">
      <c r="A164" s="26" t="s">
        <v>121</v>
      </c>
      <c r="D164" s="66">
        <v>1.8511120499999999E-2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4.9204205327011081E-3</v>
      </c>
      <c r="F165" s="43"/>
      <c r="G165" s="44"/>
    </row>
    <row r="166" spans="1:7" x14ac:dyDescent="0.35">
      <c r="A166" s="26" t="s">
        <v>123</v>
      </c>
      <c r="D166" s="64">
        <f>AVERAGE(D162:D165)</f>
        <v>7.4384098581752765E-3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3477194.82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1077553.94</v>
      </c>
      <c r="E171" s="68">
        <v>126</v>
      </c>
      <c r="F171" s="66">
        <v>1.0552909496312391E-2</v>
      </c>
      <c r="G171" s="44"/>
    </row>
    <row r="172" spans="1:7" x14ac:dyDescent="0.35">
      <c r="A172" s="41" t="s">
        <v>128</v>
      </c>
      <c r="D172" s="57">
        <v>206595.04</v>
      </c>
      <c r="E172" s="68">
        <v>21</v>
      </c>
      <c r="F172" s="66">
        <v>2.0232664728663499E-3</v>
      </c>
      <c r="G172" s="44"/>
    </row>
    <row r="173" spans="1:7" x14ac:dyDescent="0.35">
      <c r="A173" s="41" t="s">
        <v>129</v>
      </c>
      <c r="D173" s="19">
        <v>60124.39</v>
      </c>
      <c r="E173" s="69">
        <v>4</v>
      </c>
      <c r="F173" s="66">
        <v>5.8882179595667373E-4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1344273.3699999999</v>
      </c>
      <c r="E175" s="68">
        <f>SUM(E171:E174)</f>
        <v>151</v>
      </c>
      <c r="F175" s="74">
        <f>SUM(F171:F174)</f>
        <v>1.3164997765135415E-2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2.7512252E-3</v>
      </c>
      <c r="E178" s="66">
        <v>1.8735614000000001E-3</v>
      </c>
      <c r="F178" s="65"/>
      <c r="G178" s="44"/>
    </row>
    <row r="179" spans="1:7" x14ac:dyDescent="0.35">
      <c r="A179" s="26" t="s">
        <v>134</v>
      </c>
      <c r="D179" s="66">
        <v>3.7850684000000001E-3</v>
      </c>
      <c r="E179" s="66">
        <v>2.3733304E-3</v>
      </c>
      <c r="F179" s="65"/>
      <c r="G179" s="44"/>
    </row>
    <row r="180" spans="1:7" x14ac:dyDescent="0.35">
      <c r="A180" s="26" t="s">
        <v>135</v>
      </c>
      <c r="D180" s="66">
        <v>2.8007549999999998E-3</v>
      </c>
      <c r="E180" s="66">
        <v>1.9386474999999999E-3</v>
      </c>
      <c r="F180" s="65"/>
      <c r="G180" s="44"/>
    </row>
    <row r="181" spans="1:7" x14ac:dyDescent="0.35">
      <c r="A181" s="26" t="s">
        <v>136</v>
      </c>
      <c r="D181" s="66">
        <v>2.6120882688230236E-3</v>
      </c>
      <c r="E181" s="66">
        <f>IF(D53&lt;=0,0,SUM('Jan24'!E172:E174)/D53)</f>
        <v>1.4741435226133617E-3</v>
      </c>
      <c r="F181" s="43"/>
      <c r="G181" s="44"/>
    </row>
    <row r="182" spans="1:7" x14ac:dyDescent="0.35">
      <c r="A182" s="26" t="s">
        <v>137</v>
      </c>
      <c r="D182" s="66">
        <f>AVERAGE(D178:D181)</f>
        <v>2.9872842172057558E-3</v>
      </c>
      <c r="E182" s="66">
        <f>AVERAGE(E178:E181)</f>
        <v>1.9149207056533405E-3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286922.03000000003</v>
      </c>
      <c r="F184" s="43"/>
      <c r="G184" s="44"/>
    </row>
    <row r="185" spans="1:7" x14ac:dyDescent="0.35">
      <c r="A185" s="2" t="s">
        <v>139</v>
      </c>
      <c r="D185" s="66">
        <v>2.8099402755543072E-3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518913.52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51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155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155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2024-04-17T18:50:36Z</dcterms:created>
  <dcterms:modified xsi:type="dcterms:W3CDTF">2024-04-17T18:51:59Z</dcterms:modified>
</cp:coreProperties>
</file>