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0A\ABS6\Salesforce\"/>
    </mc:Choice>
  </mc:AlternateContent>
  <xr:revisionPtr revIDLastSave="0" documentId="13_ncr:1_{8BD2D252-6D52-496D-B6B2-2C51E7F2EE5D}" xr6:coauthVersionLast="47" xr6:coauthVersionMax="47" xr10:uidLastSave="{00000000-0000-0000-0000-000000000000}"/>
  <bookViews>
    <workbookView xWindow="-28920" yWindow="-120" windowWidth="29040" windowHeight="15840" xr2:uid="{AA23066A-8859-449D-B9DA-E5248EB5BAF0}"/>
  </bookViews>
  <sheets>
    <sheet name="Dce23" sheetId="12" r:id="rId1"/>
    <sheet name="Nov23" sheetId="11" r:id="rId2"/>
    <sheet name="Oct23" sheetId="10" r:id="rId3"/>
    <sheet name="Sep23" sheetId="9" r:id="rId4"/>
    <sheet name="Aug23" sheetId="8" r:id="rId5"/>
    <sheet name="Jul23" sheetId="7" r:id="rId6"/>
    <sheet name="Jun23" sheetId="6" r:id="rId7"/>
    <sheet name="May23" sheetId="5" r:id="rId8"/>
    <sheet name="Apr23" sheetId="4" r:id="rId9"/>
    <sheet name="Mar23" sheetId="3" r:id="rId10"/>
    <sheet name="Feb23" sheetId="2" r:id="rId11"/>
    <sheet name="Jan23" sheetId="1" r:id="rId12"/>
  </sheets>
  <definedNames>
    <definedName name="A1_BegBal" localSheetId="8">#REF!</definedName>
    <definedName name="A1_BegBal" localSheetId="4">#REF!</definedName>
    <definedName name="A1_BegBal" localSheetId="0">#REF!</definedName>
    <definedName name="A1_BegBal" localSheetId="10">#REF!</definedName>
    <definedName name="A1_BegBal" localSheetId="5">#REF!</definedName>
    <definedName name="A1_BegBal" localSheetId="6">#REF!</definedName>
    <definedName name="A1_BegBal" localSheetId="9">#REF!</definedName>
    <definedName name="A1_BegBal" localSheetId="7">#REF!</definedName>
    <definedName name="A1_BegBal" localSheetId="1">#REF!</definedName>
    <definedName name="A1_BegBal" localSheetId="2">#REF!</definedName>
    <definedName name="A1_BegBal" localSheetId="3">#REF!</definedName>
    <definedName name="A1_BegBal">#REF!</definedName>
    <definedName name="A1_EndBal" localSheetId="8">#REF!</definedName>
    <definedName name="A1_EndBal" localSheetId="4">#REF!</definedName>
    <definedName name="A1_EndBal" localSheetId="0">#REF!</definedName>
    <definedName name="A1_EndBal" localSheetId="10">#REF!</definedName>
    <definedName name="A1_EndBal" localSheetId="5">#REF!</definedName>
    <definedName name="A1_EndBal" localSheetId="6">#REF!</definedName>
    <definedName name="A1_EndBal" localSheetId="9">#REF!</definedName>
    <definedName name="A1_EndBal" localSheetId="7">#REF!</definedName>
    <definedName name="A1_EndBal" localSheetId="1">#REF!</definedName>
    <definedName name="A1_EndBal" localSheetId="2">#REF!</definedName>
    <definedName name="A1_EndBal" localSheetId="3">#REF!</definedName>
    <definedName name="A1_EndBal">#REF!</definedName>
    <definedName name="A1_FinalDist" localSheetId="8">#REF!</definedName>
    <definedName name="A1_FinalDist" localSheetId="4">#REF!</definedName>
    <definedName name="A1_FinalDist" localSheetId="0">#REF!</definedName>
    <definedName name="A1_FinalDist" localSheetId="10">#REF!</definedName>
    <definedName name="A1_FinalDist" localSheetId="5">#REF!</definedName>
    <definedName name="A1_FinalDist" localSheetId="6">#REF!</definedName>
    <definedName name="A1_FinalDist" localSheetId="9">#REF!</definedName>
    <definedName name="A1_FinalDist" localSheetId="7">#REF!</definedName>
    <definedName name="A1_FinalDist" localSheetId="1">#REF!</definedName>
    <definedName name="A1_FinalDist" localSheetId="2">#REF!</definedName>
    <definedName name="A1_FinalDist" localSheetId="3">#REF!</definedName>
    <definedName name="A1_FinalDist">#REF!</definedName>
    <definedName name="A2_FinalDist" localSheetId="8">#REF!</definedName>
    <definedName name="A2_FinalDist" localSheetId="4">#REF!</definedName>
    <definedName name="A2_FinalDist" localSheetId="0">#REF!</definedName>
    <definedName name="A2_FinalDist" localSheetId="10">#REF!</definedName>
    <definedName name="A2_FinalDist" localSheetId="5">#REF!</definedName>
    <definedName name="A2_FinalDist" localSheetId="6">#REF!</definedName>
    <definedName name="A2_FinalDist" localSheetId="9">#REF!</definedName>
    <definedName name="A2_FinalDist" localSheetId="7">#REF!</definedName>
    <definedName name="A2_FinalDist" localSheetId="1">#REF!</definedName>
    <definedName name="A2_FinalDist" localSheetId="2">#REF!</definedName>
    <definedName name="A2_FinalDist" localSheetId="3">#REF!</definedName>
    <definedName name="A2_FinalDist">#REF!</definedName>
    <definedName name="A2a_BegBal" localSheetId="8">#REF!</definedName>
    <definedName name="A2a_BegBal" localSheetId="4">#REF!</definedName>
    <definedName name="A2a_BegBal" localSheetId="0">#REF!</definedName>
    <definedName name="A2a_BegBal" localSheetId="10">#REF!</definedName>
    <definedName name="A2a_BegBal" localSheetId="5">#REF!</definedName>
    <definedName name="A2a_BegBal" localSheetId="6">#REF!</definedName>
    <definedName name="A2a_BegBal" localSheetId="9">#REF!</definedName>
    <definedName name="A2a_BegBal" localSheetId="7">#REF!</definedName>
    <definedName name="A2a_BegBal" localSheetId="1">#REF!</definedName>
    <definedName name="A2a_BegBal" localSheetId="2">#REF!</definedName>
    <definedName name="A2a_BegBal" localSheetId="3">#REF!</definedName>
    <definedName name="A2a_BegBal">#REF!</definedName>
    <definedName name="A2a_EndBal" localSheetId="8">#REF!</definedName>
    <definedName name="A2a_EndBal" localSheetId="4">#REF!</definedName>
    <definedName name="A2a_EndBal" localSheetId="0">#REF!</definedName>
    <definedName name="A2a_EndBal" localSheetId="10">#REF!</definedName>
    <definedName name="A2a_EndBal" localSheetId="5">#REF!</definedName>
    <definedName name="A2a_EndBal" localSheetId="6">#REF!</definedName>
    <definedName name="A2a_EndBal" localSheetId="9">#REF!</definedName>
    <definedName name="A2a_EndBal" localSheetId="7">#REF!</definedName>
    <definedName name="A2a_EndBal" localSheetId="1">#REF!</definedName>
    <definedName name="A2a_EndBal" localSheetId="2">#REF!</definedName>
    <definedName name="A2a_EndBal" localSheetId="3">#REF!</definedName>
    <definedName name="A2a_EndBal">#REF!</definedName>
    <definedName name="A2b_BegBal" localSheetId="8">#REF!</definedName>
    <definedName name="A2b_BegBal" localSheetId="4">#REF!</definedName>
    <definedName name="A2b_BegBal" localSheetId="0">#REF!</definedName>
    <definedName name="A2b_BegBal" localSheetId="10">#REF!</definedName>
    <definedName name="A2b_BegBal" localSheetId="5">#REF!</definedName>
    <definedName name="A2b_BegBal" localSheetId="6">#REF!</definedName>
    <definedName name="A2b_BegBal" localSheetId="9">#REF!</definedName>
    <definedName name="A2b_BegBal" localSheetId="7">#REF!</definedName>
    <definedName name="A2b_BegBal" localSheetId="1">#REF!</definedName>
    <definedName name="A2b_BegBal" localSheetId="2">#REF!</definedName>
    <definedName name="A2b_BegBal" localSheetId="3">#REF!</definedName>
    <definedName name="A2b_BegBal">#REF!</definedName>
    <definedName name="A2b_EndBal" localSheetId="8">#REF!</definedName>
    <definedName name="A2b_EndBal" localSheetId="4">#REF!</definedName>
    <definedName name="A2b_EndBal" localSheetId="0">#REF!</definedName>
    <definedName name="A2b_EndBal" localSheetId="10">#REF!</definedName>
    <definedName name="A2b_EndBal" localSheetId="5">#REF!</definedName>
    <definedName name="A2b_EndBal" localSheetId="6">#REF!</definedName>
    <definedName name="A2b_EndBal" localSheetId="9">#REF!</definedName>
    <definedName name="A2b_EndBal" localSheetId="7">#REF!</definedName>
    <definedName name="A2b_EndBal" localSheetId="1">#REF!</definedName>
    <definedName name="A2b_EndBal" localSheetId="2">#REF!</definedName>
    <definedName name="A2b_EndBal" localSheetId="3">#REF!</definedName>
    <definedName name="A2b_EndBal">#REF!</definedName>
    <definedName name="A3_BegBal" localSheetId="8">#REF!</definedName>
    <definedName name="A3_BegBal" localSheetId="4">#REF!</definedName>
    <definedName name="A3_BegBal" localSheetId="0">#REF!</definedName>
    <definedName name="A3_BegBal" localSheetId="10">#REF!</definedName>
    <definedName name="A3_BegBal" localSheetId="5">#REF!</definedName>
    <definedName name="A3_BegBal" localSheetId="6">#REF!</definedName>
    <definedName name="A3_BegBal" localSheetId="9">#REF!</definedName>
    <definedName name="A3_BegBal" localSheetId="7">#REF!</definedName>
    <definedName name="A3_BegBal" localSheetId="1">#REF!</definedName>
    <definedName name="A3_BegBal" localSheetId="2">#REF!</definedName>
    <definedName name="A3_BegBal" localSheetId="3">#REF!</definedName>
    <definedName name="A3_BegBal">#REF!</definedName>
    <definedName name="A3_EndBal" localSheetId="8">#REF!</definedName>
    <definedName name="A3_EndBal" localSheetId="4">#REF!</definedName>
    <definedName name="A3_EndBal" localSheetId="0">#REF!</definedName>
    <definedName name="A3_EndBal" localSheetId="10">#REF!</definedName>
    <definedName name="A3_EndBal" localSheetId="5">#REF!</definedName>
    <definedName name="A3_EndBal" localSheetId="6">#REF!</definedName>
    <definedName name="A3_EndBal" localSheetId="9">#REF!</definedName>
    <definedName name="A3_EndBal" localSheetId="7">#REF!</definedName>
    <definedName name="A3_EndBal" localSheetId="1">#REF!</definedName>
    <definedName name="A3_EndBal" localSheetId="2">#REF!</definedName>
    <definedName name="A3_EndBal" localSheetId="3">#REF!</definedName>
    <definedName name="A3_EndBal">#REF!</definedName>
    <definedName name="A3_FinalDist" localSheetId="8">#REF!</definedName>
    <definedName name="A3_FinalDist" localSheetId="4">#REF!</definedName>
    <definedName name="A3_FinalDist" localSheetId="0">#REF!</definedName>
    <definedName name="A3_FinalDist" localSheetId="10">#REF!</definedName>
    <definedName name="A3_FinalDist" localSheetId="5">#REF!</definedName>
    <definedName name="A3_FinalDist" localSheetId="6">#REF!</definedName>
    <definedName name="A3_FinalDist" localSheetId="9">#REF!</definedName>
    <definedName name="A3_FinalDist" localSheetId="7">#REF!</definedName>
    <definedName name="A3_FinalDist" localSheetId="1">#REF!</definedName>
    <definedName name="A3_FinalDist" localSheetId="2">#REF!</definedName>
    <definedName name="A3_FinalDist" localSheetId="3">#REF!</definedName>
    <definedName name="A3_FinalDist">#REF!</definedName>
    <definedName name="A3B_BegBal" localSheetId="8">#REF!</definedName>
    <definedName name="A3B_BegBal" localSheetId="4">#REF!</definedName>
    <definedName name="A3B_BegBal" localSheetId="0">#REF!</definedName>
    <definedName name="A3B_BegBal" localSheetId="10">#REF!</definedName>
    <definedName name="A3B_BegBal" localSheetId="5">#REF!</definedName>
    <definedName name="A3B_BegBal" localSheetId="6">#REF!</definedName>
    <definedName name="A3B_BegBal" localSheetId="9">#REF!</definedName>
    <definedName name="A3B_BegBal" localSheetId="7">#REF!</definedName>
    <definedName name="A3B_BegBal" localSheetId="1">#REF!</definedName>
    <definedName name="A3B_BegBal" localSheetId="2">#REF!</definedName>
    <definedName name="A3B_BegBal" localSheetId="3">#REF!</definedName>
    <definedName name="A3B_BegBal">#REF!</definedName>
    <definedName name="A3B_EndBal" localSheetId="8">#REF!</definedName>
    <definedName name="A3B_EndBal" localSheetId="4">#REF!</definedName>
    <definedName name="A3B_EndBal" localSheetId="0">#REF!</definedName>
    <definedName name="A3B_EndBal" localSheetId="10">#REF!</definedName>
    <definedName name="A3B_EndBal" localSheetId="5">#REF!</definedName>
    <definedName name="A3B_EndBal" localSheetId="6">#REF!</definedName>
    <definedName name="A3B_EndBal" localSheetId="9">#REF!</definedName>
    <definedName name="A3B_EndBal" localSheetId="7">#REF!</definedName>
    <definedName name="A3B_EndBal" localSheetId="1">#REF!</definedName>
    <definedName name="A3B_EndBal" localSheetId="2">#REF!</definedName>
    <definedName name="A3B_EndBal" localSheetId="3">#REF!</definedName>
    <definedName name="A3B_EndBal">#REF!</definedName>
    <definedName name="A3B_FinalDist" localSheetId="8">#REF!</definedName>
    <definedName name="A3B_FinalDist" localSheetId="4">#REF!</definedName>
    <definedName name="A3B_FinalDist" localSheetId="0">#REF!</definedName>
    <definedName name="A3B_FinalDist" localSheetId="10">#REF!</definedName>
    <definedName name="A3B_FinalDist" localSheetId="5">#REF!</definedName>
    <definedName name="A3B_FinalDist" localSheetId="6">#REF!</definedName>
    <definedName name="A3B_FinalDist" localSheetId="9">#REF!</definedName>
    <definedName name="A3B_FinalDist" localSheetId="7">#REF!</definedName>
    <definedName name="A3B_FinalDist" localSheetId="1">#REF!</definedName>
    <definedName name="A3B_FinalDist" localSheetId="2">#REF!</definedName>
    <definedName name="A3B_FinalDist" localSheetId="3">#REF!</definedName>
    <definedName name="A3B_FinalDist">#REF!</definedName>
    <definedName name="A4_BegBal" localSheetId="8">#REF!</definedName>
    <definedName name="A4_BegBal" localSheetId="4">#REF!</definedName>
    <definedName name="A4_BegBal" localSheetId="0">#REF!</definedName>
    <definedName name="A4_BegBal" localSheetId="10">#REF!</definedName>
    <definedName name="A4_BegBal" localSheetId="5">#REF!</definedName>
    <definedName name="A4_BegBal" localSheetId="6">#REF!</definedName>
    <definedName name="A4_BegBal" localSheetId="9">#REF!</definedName>
    <definedName name="A4_BegBal" localSheetId="7">#REF!</definedName>
    <definedName name="A4_BegBal" localSheetId="1">#REF!</definedName>
    <definedName name="A4_BegBal" localSheetId="2">#REF!</definedName>
    <definedName name="A4_BegBal" localSheetId="3">#REF!</definedName>
    <definedName name="A4_BegBal">#REF!</definedName>
    <definedName name="A4_EndBal" localSheetId="8">#REF!</definedName>
    <definedName name="A4_EndBal" localSheetId="4">#REF!</definedName>
    <definedName name="A4_EndBal" localSheetId="0">#REF!</definedName>
    <definedName name="A4_EndBal" localSheetId="10">#REF!</definedName>
    <definedName name="A4_EndBal" localSheetId="5">#REF!</definedName>
    <definedName name="A4_EndBal" localSheetId="6">#REF!</definedName>
    <definedName name="A4_EndBal" localSheetId="9">#REF!</definedName>
    <definedName name="A4_EndBal" localSheetId="7">#REF!</definedName>
    <definedName name="A4_EndBal" localSheetId="1">#REF!</definedName>
    <definedName name="A4_EndBal" localSheetId="2">#REF!</definedName>
    <definedName name="A4_EndBal" localSheetId="3">#REF!</definedName>
    <definedName name="A4_EndBal">#REF!</definedName>
    <definedName name="A4_FinalDist" localSheetId="8">#REF!</definedName>
    <definedName name="A4_FinalDist" localSheetId="4">#REF!</definedName>
    <definedName name="A4_FinalDist" localSheetId="0">#REF!</definedName>
    <definedName name="A4_FinalDist" localSheetId="10">#REF!</definedName>
    <definedName name="A4_FinalDist" localSheetId="5">#REF!</definedName>
    <definedName name="A4_FinalDist" localSheetId="6">#REF!</definedName>
    <definedName name="A4_FinalDist" localSheetId="9">#REF!</definedName>
    <definedName name="A4_FinalDist" localSheetId="7">#REF!</definedName>
    <definedName name="A4_FinalDist" localSheetId="1">#REF!</definedName>
    <definedName name="A4_FinalDist" localSheetId="2">#REF!</definedName>
    <definedName name="A4_FinalDist" localSheetId="3">#REF!</definedName>
    <definedName name="A4_FinalDist">#REF!</definedName>
    <definedName name="Adj_BegBal" localSheetId="8">#REF!</definedName>
    <definedName name="Adj_BegBal" localSheetId="4">#REF!</definedName>
    <definedName name="Adj_BegBal" localSheetId="0">#REF!</definedName>
    <definedName name="Adj_BegBal" localSheetId="10">#REF!</definedName>
    <definedName name="Adj_BegBal" localSheetId="5">#REF!</definedName>
    <definedName name="Adj_BegBal" localSheetId="6">#REF!</definedName>
    <definedName name="Adj_BegBal" localSheetId="9">#REF!</definedName>
    <definedName name="Adj_BegBal" localSheetId="7">#REF!</definedName>
    <definedName name="Adj_BegBal" localSheetId="1">#REF!</definedName>
    <definedName name="Adj_BegBal" localSheetId="2">#REF!</definedName>
    <definedName name="Adj_BegBal" localSheetId="3">#REF!</definedName>
    <definedName name="Adj_BegBal">#REF!</definedName>
    <definedName name="Adj_EndBal" localSheetId="8">#REF!</definedName>
    <definedName name="Adj_EndBal" localSheetId="4">#REF!</definedName>
    <definedName name="Adj_EndBal" localSheetId="0">#REF!</definedName>
    <definedName name="Adj_EndBal" localSheetId="10">#REF!</definedName>
    <definedName name="Adj_EndBal" localSheetId="5">#REF!</definedName>
    <definedName name="Adj_EndBal" localSheetId="6">#REF!</definedName>
    <definedName name="Adj_EndBal" localSheetId="9">#REF!</definedName>
    <definedName name="Adj_EndBal" localSheetId="7">#REF!</definedName>
    <definedName name="Adj_EndBal" localSheetId="1">#REF!</definedName>
    <definedName name="Adj_EndBal" localSheetId="2">#REF!</definedName>
    <definedName name="Adj_EndBal" localSheetId="3">#REF!</definedName>
    <definedName name="Adj_EndBal">#REF!</definedName>
    <definedName name="Avail_Amt" localSheetId="8">#REF!</definedName>
    <definedName name="Avail_Amt" localSheetId="4">#REF!</definedName>
    <definedName name="Avail_Amt" localSheetId="0">#REF!</definedName>
    <definedName name="Avail_Amt" localSheetId="10">#REF!</definedName>
    <definedName name="Avail_Amt" localSheetId="5">#REF!</definedName>
    <definedName name="Avail_Amt" localSheetId="6">#REF!</definedName>
    <definedName name="Avail_Amt" localSheetId="9">#REF!</definedName>
    <definedName name="Avail_Amt" localSheetId="7">#REF!</definedName>
    <definedName name="Avail_Amt" localSheetId="1">#REF!</definedName>
    <definedName name="Avail_Amt" localSheetId="2">#REF!</definedName>
    <definedName name="Avail_Amt" localSheetId="3">#REF!</definedName>
    <definedName name="Avail_Amt">#REF!</definedName>
    <definedName name="Cert_BegBal" localSheetId="8">#REF!</definedName>
    <definedName name="Cert_BegBal" localSheetId="4">#REF!</definedName>
    <definedName name="Cert_BegBal" localSheetId="0">#REF!</definedName>
    <definedName name="Cert_BegBal" localSheetId="10">#REF!</definedName>
    <definedName name="Cert_BegBal" localSheetId="5">#REF!</definedName>
    <definedName name="Cert_BegBal" localSheetId="6">#REF!</definedName>
    <definedName name="Cert_BegBal" localSheetId="9">#REF!</definedName>
    <definedName name="Cert_BegBal" localSheetId="7">#REF!</definedName>
    <definedName name="Cert_BegBal" localSheetId="1">#REF!</definedName>
    <definedName name="Cert_BegBal" localSheetId="2">#REF!</definedName>
    <definedName name="Cert_BegBal" localSheetId="3">#REF!</definedName>
    <definedName name="Cert_BegBal">#REF!</definedName>
    <definedName name="Cert_EndBal" localSheetId="8">#REF!</definedName>
    <definedName name="Cert_EndBal" localSheetId="4">#REF!</definedName>
    <definedName name="Cert_EndBal" localSheetId="0">#REF!</definedName>
    <definedName name="Cert_EndBal" localSheetId="10">#REF!</definedName>
    <definedName name="Cert_EndBal" localSheetId="5">#REF!</definedName>
    <definedName name="Cert_EndBal" localSheetId="6">#REF!</definedName>
    <definedName name="Cert_EndBal" localSheetId="9">#REF!</definedName>
    <definedName name="Cert_EndBal" localSheetId="7">#REF!</definedName>
    <definedName name="Cert_EndBal" localSheetId="1">#REF!</definedName>
    <definedName name="Cert_EndBal" localSheetId="2">#REF!</definedName>
    <definedName name="Cert_EndBal" localSheetId="3">#REF!</definedName>
    <definedName name="Cert_EndBal">#REF!</definedName>
    <definedName name="Coll_BegBal" localSheetId="8">#REF!</definedName>
    <definedName name="Coll_BegBal" localSheetId="4">#REF!</definedName>
    <definedName name="Coll_BegBal" localSheetId="0">#REF!</definedName>
    <definedName name="Coll_BegBal" localSheetId="10">#REF!</definedName>
    <definedName name="Coll_BegBal" localSheetId="5">#REF!</definedName>
    <definedName name="Coll_BegBal" localSheetId="6">#REF!</definedName>
    <definedName name="Coll_BegBal" localSheetId="9">#REF!</definedName>
    <definedName name="Coll_BegBal" localSheetId="7">#REF!</definedName>
    <definedName name="Coll_BegBal" localSheetId="1">#REF!</definedName>
    <definedName name="Coll_BegBal" localSheetId="2">#REF!</definedName>
    <definedName name="Coll_BegBal" localSheetId="3">#REF!</definedName>
    <definedName name="Coll_BegBal">#REF!</definedName>
    <definedName name="Coll_EndBal" localSheetId="8">#REF!</definedName>
    <definedName name="Coll_EndBal" localSheetId="4">#REF!</definedName>
    <definedName name="Coll_EndBal" localSheetId="0">#REF!</definedName>
    <definedName name="Coll_EndBal" localSheetId="10">#REF!</definedName>
    <definedName name="Coll_EndBal" localSheetId="5">#REF!</definedName>
    <definedName name="Coll_EndBal" localSheetId="6">#REF!</definedName>
    <definedName name="Coll_EndBal" localSheetId="9">#REF!</definedName>
    <definedName name="Coll_EndBal" localSheetId="7">#REF!</definedName>
    <definedName name="Coll_EndBal" localSheetId="1">#REF!</definedName>
    <definedName name="Coll_EndBal" localSheetId="2">#REF!</definedName>
    <definedName name="Coll_EndBal" localSheetId="3">#REF!</definedName>
    <definedName name="Coll_EndBal">#REF!</definedName>
    <definedName name="Curr_DistDate" localSheetId="8">#REF!</definedName>
    <definedName name="Curr_DistDate" localSheetId="4">#REF!</definedName>
    <definedName name="Curr_DistDate" localSheetId="0">#REF!</definedName>
    <definedName name="Curr_DistDate" localSheetId="10">#REF!</definedName>
    <definedName name="Curr_DistDate" localSheetId="5">#REF!</definedName>
    <definedName name="Curr_DistDate" localSheetId="6">#REF!</definedName>
    <definedName name="Curr_DistDate" localSheetId="9">#REF!</definedName>
    <definedName name="Curr_DistDate" localSheetId="7">#REF!</definedName>
    <definedName name="Curr_DistDate" localSheetId="1">#REF!</definedName>
    <definedName name="Curr_DistDate" localSheetId="2">#REF!</definedName>
    <definedName name="Curr_DistDate" localSheetId="3">#REF!</definedName>
    <definedName name="Curr_DistDate">#REF!</definedName>
    <definedName name="Events_of_Default" localSheetId="8">#REF!</definedName>
    <definedName name="Events_of_Default" localSheetId="4">#REF!</definedName>
    <definedName name="Events_of_Default" localSheetId="0">#REF!</definedName>
    <definedName name="Events_of_Default" localSheetId="10">#REF!</definedName>
    <definedName name="Events_of_Default" localSheetId="5">#REF!</definedName>
    <definedName name="Events_of_Default" localSheetId="6">#REF!</definedName>
    <definedName name="Events_of_Default" localSheetId="9">#REF!</definedName>
    <definedName name="Events_of_Default" localSheetId="7">#REF!</definedName>
    <definedName name="Events_of_Default" localSheetId="1">#REF!</definedName>
    <definedName name="Events_of_Default" localSheetId="2">#REF!</definedName>
    <definedName name="Events_of_Default" localSheetId="3">#REF!</definedName>
    <definedName name="Events_of_Default">#REF!</definedName>
    <definedName name="First_DistDate" localSheetId="8">#REF!</definedName>
    <definedName name="First_DistDate" localSheetId="4">#REF!</definedName>
    <definedName name="First_DistDate" localSheetId="0">#REF!</definedName>
    <definedName name="First_DistDate" localSheetId="10">#REF!</definedName>
    <definedName name="First_DistDate" localSheetId="5">#REF!</definedName>
    <definedName name="First_DistDate" localSheetId="6">#REF!</definedName>
    <definedName name="First_DistDate" localSheetId="9">#REF!</definedName>
    <definedName name="First_DistDate" localSheetId="7">#REF!</definedName>
    <definedName name="First_DistDate" localSheetId="1">#REF!</definedName>
    <definedName name="First_DistDate" localSheetId="2">#REF!</definedName>
    <definedName name="First_DistDate" localSheetId="3">#REF!</definedName>
    <definedName name="First_DistDate">#REF!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#REF!</definedName>
    <definedName name="OC_BegBal" localSheetId="4">#REF!</definedName>
    <definedName name="OC_BegBal" localSheetId="0">#REF!</definedName>
    <definedName name="OC_BegBal" localSheetId="10">#REF!</definedName>
    <definedName name="OC_BegBal" localSheetId="5">#REF!</definedName>
    <definedName name="OC_BegBal" localSheetId="6">#REF!</definedName>
    <definedName name="OC_BegBal" localSheetId="9">#REF!</definedName>
    <definedName name="OC_BegBal" localSheetId="7">#REF!</definedName>
    <definedName name="OC_BegBal" localSheetId="1">#REF!</definedName>
    <definedName name="OC_BegBal" localSheetId="2">#REF!</definedName>
    <definedName name="OC_BegBal" localSheetId="3">#REF!</definedName>
    <definedName name="OC_BegBal">#REF!</definedName>
    <definedName name="OC_EndBal" localSheetId="8">#REF!</definedName>
    <definedName name="OC_EndBal" localSheetId="4">#REF!</definedName>
    <definedName name="OC_EndBal" localSheetId="0">#REF!</definedName>
    <definedName name="OC_EndBal" localSheetId="10">#REF!</definedName>
    <definedName name="OC_EndBal" localSheetId="5">#REF!</definedName>
    <definedName name="OC_EndBal" localSheetId="6">#REF!</definedName>
    <definedName name="OC_EndBal" localSheetId="9">#REF!</definedName>
    <definedName name="OC_EndBal" localSheetId="7">#REF!</definedName>
    <definedName name="OC_EndBal" localSheetId="1">#REF!</definedName>
    <definedName name="OC_EndBal" localSheetId="2">#REF!</definedName>
    <definedName name="OC_EndBal" localSheetId="3">#REF!</definedName>
    <definedName name="OC_EndBal">#REF!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#REF!</definedName>
    <definedName name="Prev_DistDate" localSheetId="4">#REF!</definedName>
    <definedName name="Prev_DistDate" localSheetId="0">#REF!</definedName>
    <definedName name="Prev_DistDate" localSheetId="10">#REF!</definedName>
    <definedName name="Prev_DistDate" localSheetId="5">#REF!</definedName>
    <definedName name="Prev_DistDate" localSheetId="6">#REF!</definedName>
    <definedName name="Prev_DistDate" localSheetId="9">#REF!</definedName>
    <definedName name="Prev_DistDate" localSheetId="7">#REF!</definedName>
    <definedName name="Prev_DistDate" localSheetId="1">#REF!</definedName>
    <definedName name="Prev_DistDate" localSheetId="2">#REF!</definedName>
    <definedName name="Prev_DistDate" localSheetId="3">#REF!</definedName>
    <definedName name="Prev_DistDate">#REF!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Res_Fund" localSheetId="8">#REF!</definedName>
    <definedName name="Res_Fund" localSheetId="4">#REF!</definedName>
    <definedName name="Res_Fund" localSheetId="0">#REF!</definedName>
    <definedName name="Res_Fund" localSheetId="10">#REF!</definedName>
    <definedName name="Res_Fund" localSheetId="5">#REF!</definedName>
    <definedName name="Res_Fund" localSheetId="6">#REF!</definedName>
    <definedName name="Res_Fund" localSheetId="9">#REF!</definedName>
    <definedName name="Res_Fund" localSheetId="7">#REF!</definedName>
    <definedName name="Res_Fund" localSheetId="1">#REF!</definedName>
    <definedName name="Res_Fund" localSheetId="2">#REF!</definedName>
    <definedName name="Res_Fund" localSheetId="3">#REF!</definedName>
    <definedName name="Res_Fund">#REF!</definedName>
    <definedName name="Rescission" localSheetId="8">#REF!</definedName>
    <definedName name="Rescission" localSheetId="4">#REF!</definedName>
    <definedName name="Rescission" localSheetId="0">#REF!</definedName>
    <definedName name="Rescission" localSheetId="10">#REF!</definedName>
    <definedName name="Rescission" localSheetId="5">#REF!</definedName>
    <definedName name="Rescission" localSheetId="6">#REF!</definedName>
    <definedName name="Rescission" localSheetId="9">#REF!</definedName>
    <definedName name="Rescission" localSheetId="7">#REF!</definedName>
    <definedName name="Rescission" localSheetId="1">#REF!</definedName>
    <definedName name="Rescission" localSheetId="2">#REF!</definedName>
    <definedName name="Rescission" localSheetId="3">#REF!</definedName>
    <definedName name="Rescission">#REF!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7" i="12" l="1"/>
  <c r="E182" i="12"/>
  <c r="D175" i="12"/>
  <c r="F175" i="12"/>
  <c r="E175" i="12"/>
  <c r="D165" i="12"/>
  <c r="D159" i="12"/>
  <c r="E149" i="12"/>
  <c r="E131" i="12"/>
  <c r="E112" i="12"/>
  <c r="E110" i="12"/>
  <c r="E113" i="12"/>
  <c r="E111" i="12"/>
  <c r="E181" i="12"/>
  <c r="E47" i="12"/>
  <c r="E57" i="12" s="1"/>
  <c r="E59" i="12" s="1"/>
  <c r="E42" i="12"/>
  <c r="E37" i="12"/>
  <c r="E26" i="12"/>
  <c r="D26" i="12"/>
  <c r="E24" i="12"/>
  <c r="D24" i="12"/>
  <c r="C29" i="12"/>
  <c r="B29" i="12"/>
  <c r="F19" i="12"/>
  <c r="E28" i="12"/>
  <c r="E27" i="12"/>
  <c r="F17" i="12"/>
  <c r="E25" i="12"/>
  <c r="F15" i="12"/>
  <c r="D13" i="12"/>
  <c r="E13" i="12"/>
  <c r="F14" i="12"/>
  <c r="E52" i="12"/>
  <c r="E53" i="12" s="1"/>
  <c r="C12" i="12"/>
  <c r="F10" i="12" s="1"/>
  <c r="D187" i="11"/>
  <c r="E182" i="11"/>
  <c r="D175" i="11"/>
  <c r="F175" i="11"/>
  <c r="E175" i="11"/>
  <c r="D165" i="11"/>
  <c r="D159" i="11"/>
  <c r="E149" i="11"/>
  <c r="E131" i="11"/>
  <c r="E112" i="11"/>
  <c r="E110" i="11"/>
  <c r="E113" i="11"/>
  <c r="E111" i="11"/>
  <c r="E181" i="11"/>
  <c r="E42" i="11"/>
  <c r="E37" i="11"/>
  <c r="E47" i="11" s="1"/>
  <c r="E57" i="11" s="1"/>
  <c r="E59" i="11" s="1"/>
  <c r="D27" i="11"/>
  <c r="D23" i="11"/>
  <c r="C29" i="11"/>
  <c r="B29" i="11"/>
  <c r="E28" i="11"/>
  <c r="F18" i="11"/>
  <c r="E27" i="11"/>
  <c r="F17" i="11"/>
  <c r="E26" i="11"/>
  <c r="E25" i="11"/>
  <c r="E24" i="11"/>
  <c r="F14" i="11"/>
  <c r="D13" i="11"/>
  <c r="E23" i="11"/>
  <c r="E52" i="11"/>
  <c r="E53" i="11" s="1"/>
  <c r="C12" i="11"/>
  <c r="F10" i="11" s="1"/>
  <c r="D187" i="10"/>
  <c r="E182" i="10"/>
  <c r="E175" i="10"/>
  <c r="F175" i="10"/>
  <c r="D175" i="10"/>
  <c r="D159" i="10"/>
  <c r="E149" i="10"/>
  <c r="E131" i="10"/>
  <c r="E111" i="10"/>
  <c r="E113" i="10"/>
  <c r="E110" i="10"/>
  <c r="E112" i="10"/>
  <c r="E181" i="10"/>
  <c r="E42" i="10"/>
  <c r="E37" i="10"/>
  <c r="E27" i="10"/>
  <c r="D27" i="10"/>
  <c r="D25" i="10"/>
  <c r="D23" i="10"/>
  <c r="C29" i="10"/>
  <c r="B29" i="10"/>
  <c r="E28" i="10"/>
  <c r="F18" i="10"/>
  <c r="E26" i="10"/>
  <c r="F16" i="10"/>
  <c r="E25" i="10"/>
  <c r="F15" i="10"/>
  <c r="E24" i="10"/>
  <c r="D13" i="10"/>
  <c r="F14" i="10"/>
  <c r="C12" i="10"/>
  <c r="F10" i="10" s="1"/>
  <c r="D187" i="9"/>
  <c r="D182" i="9"/>
  <c r="F175" i="9"/>
  <c r="E181" i="9"/>
  <c r="D159" i="9"/>
  <c r="E149" i="9"/>
  <c r="E131" i="9"/>
  <c r="E112" i="9"/>
  <c r="E111" i="9"/>
  <c r="E113" i="9"/>
  <c r="E110" i="9"/>
  <c r="E53" i="9"/>
  <c r="E42" i="9"/>
  <c r="E37" i="9"/>
  <c r="E47" i="9" s="1"/>
  <c r="E57" i="9" s="1"/>
  <c r="E59" i="9" s="1"/>
  <c r="E28" i="9"/>
  <c r="D28" i="9"/>
  <c r="E27" i="9"/>
  <c r="D27" i="9"/>
  <c r="E25" i="9"/>
  <c r="D25" i="9"/>
  <c r="C29" i="9"/>
  <c r="D23" i="9"/>
  <c r="F19" i="9"/>
  <c r="F18" i="9"/>
  <c r="E26" i="9"/>
  <c r="F16" i="9"/>
  <c r="D13" i="9"/>
  <c r="E24" i="9"/>
  <c r="F14" i="9"/>
  <c r="E23" i="9"/>
  <c r="E13" i="9"/>
  <c r="E52" i="9"/>
  <c r="C12" i="9"/>
  <c r="F10" i="9" s="1"/>
  <c r="D182" i="12" l="1"/>
  <c r="D166" i="12"/>
  <c r="F16" i="12"/>
  <c r="F18" i="12"/>
  <c r="D23" i="12"/>
  <c r="D25" i="12"/>
  <c r="D27" i="12"/>
  <c r="E23" i="12"/>
  <c r="C13" i="12"/>
  <c r="F13" i="12" s="1"/>
  <c r="D28" i="12"/>
  <c r="D182" i="11"/>
  <c r="D166" i="11"/>
  <c r="E13" i="11"/>
  <c r="F16" i="11"/>
  <c r="D25" i="11"/>
  <c r="F15" i="11"/>
  <c r="D182" i="10"/>
  <c r="C13" i="11"/>
  <c r="F13" i="11" s="1"/>
  <c r="D24" i="11"/>
  <c r="D26" i="11"/>
  <c r="D28" i="11"/>
  <c r="E52" i="10"/>
  <c r="F19" i="11"/>
  <c r="E53" i="10"/>
  <c r="E47" i="10"/>
  <c r="E57" i="10" s="1"/>
  <c r="E59" i="10" s="1"/>
  <c r="E13" i="10"/>
  <c r="D165" i="10"/>
  <c r="D166" i="10" s="1"/>
  <c r="E23" i="10"/>
  <c r="F17" i="10"/>
  <c r="C13" i="10"/>
  <c r="F13" i="10" s="1"/>
  <c r="D24" i="10"/>
  <c r="D26" i="10"/>
  <c r="D28" i="10"/>
  <c r="F19" i="10"/>
  <c r="E182" i="9"/>
  <c r="D175" i="9"/>
  <c r="D165" i="9"/>
  <c r="D166" i="9" s="1"/>
  <c r="E175" i="9"/>
  <c r="F15" i="9"/>
  <c r="F17" i="9"/>
  <c r="B29" i="9"/>
  <c r="C13" i="9"/>
  <c r="F13" i="9" s="1"/>
  <c r="D24" i="9"/>
  <c r="D26" i="9"/>
  <c r="D187" i="8" l="1"/>
  <c r="E182" i="8"/>
  <c r="D175" i="8"/>
  <c r="F175" i="8"/>
  <c r="E175" i="8"/>
  <c r="D165" i="8"/>
  <c r="D159" i="8"/>
  <c r="E149" i="8"/>
  <c r="E131" i="8"/>
  <c r="E112" i="8"/>
  <c r="E111" i="8"/>
  <c r="E113" i="8"/>
  <c r="E110" i="8"/>
  <c r="E181" i="8"/>
  <c r="E47" i="8"/>
  <c r="E57" i="8" s="1"/>
  <c r="E59" i="8" s="1"/>
  <c r="E42" i="8"/>
  <c r="E37" i="8"/>
  <c r="E28" i="8"/>
  <c r="E26" i="8"/>
  <c r="D26" i="8"/>
  <c r="C29" i="8"/>
  <c r="B29" i="8"/>
  <c r="F19" i="8"/>
  <c r="D28" i="8"/>
  <c r="E27" i="8"/>
  <c r="F17" i="8"/>
  <c r="F16" i="8"/>
  <c r="E25" i="8"/>
  <c r="D13" i="8"/>
  <c r="E24" i="8"/>
  <c r="F14" i="8"/>
  <c r="E13" i="8"/>
  <c r="E52" i="8"/>
  <c r="E53" i="8" s="1"/>
  <c r="C12" i="8"/>
  <c r="F10" i="8" s="1"/>
  <c r="D187" i="7"/>
  <c r="E182" i="7"/>
  <c r="F175" i="7"/>
  <c r="E175" i="7"/>
  <c r="D175" i="7"/>
  <c r="D165" i="7"/>
  <c r="D159" i="7"/>
  <c r="E149" i="7"/>
  <c r="E131" i="7"/>
  <c r="E111" i="7"/>
  <c r="E113" i="7"/>
  <c r="E110" i="7"/>
  <c r="E112" i="7"/>
  <c r="E181" i="7"/>
  <c r="E42" i="7"/>
  <c r="E37" i="7"/>
  <c r="E47" i="7" s="1"/>
  <c r="E57" i="7" s="1"/>
  <c r="E59" i="7" s="1"/>
  <c r="E26" i="7"/>
  <c r="D26" i="7"/>
  <c r="C29" i="7"/>
  <c r="B29" i="7"/>
  <c r="E28" i="7"/>
  <c r="E27" i="7"/>
  <c r="F17" i="7"/>
  <c r="F16" i="7"/>
  <c r="E25" i="7"/>
  <c r="E24" i="7"/>
  <c r="D13" i="7"/>
  <c r="F14" i="7"/>
  <c r="E13" i="7"/>
  <c r="E52" i="7"/>
  <c r="C12" i="7"/>
  <c r="F10" i="7" s="1"/>
  <c r="D187" i="6"/>
  <c r="E182" i="6"/>
  <c r="D175" i="6"/>
  <c r="F175" i="6"/>
  <c r="E175" i="6"/>
  <c r="D165" i="6"/>
  <c r="D159" i="6"/>
  <c r="E149" i="6"/>
  <c r="E131" i="6"/>
  <c r="E112" i="6"/>
  <c r="E110" i="6"/>
  <c r="E113" i="6"/>
  <c r="E111" i="6"/>
  <c r="E181" i="6"/>
  <c r="E47" i="6"/>
  <c r="E57" i="6" s="1"/>
  <c r="E59" i="6" s="1"/>
  <c r="E42" i="6"/>
  <c r="E37" i="6"/>
  <c r="E26" i="6"/>
  <c r="D26" i="6"/>
  <c r="E24" i="6"/>
  <c r="D24" i="6"/>
  <c r="C29" i="6"/>
  <c r="B29" i="6"/>
  <c r="F19" i="6"/>
  <c r="E28" i="6"/>
  <c r="E27" i="6"/>
  <c r="F17" i="6"/>
  <c r="E25" i="6"/>
  <c r="F15" i="6"/>
  <c r="D13" i="6"/>
  <c r="E13" i="6"/>
  <c r="F14" i="6"/>
  <c r="E52" i="6"/>
  <c r="C12" i="6"/>
  <c r="D187" i="5"/>
  <c r="F175" i="5"/>
  <c r="E175" i="5"/>
  <c r="D175" i="5"/>
  <c r="D165" i="5"/>
  <c r="D159" i="5"/>
  <c r="E149" i="5"/>
  <c r="E131" i="5"/>
  <c r="E111" i="5"/>
  <c r="E113" i="5"/>
  <c r="E110" i="5"/>
  <c r="E112" i="5"/>
  <c r="E181" i="5"/>
  <c r="E42" i="5"/>
  <c r="E37" i="5"/>
  <c r="E47" i="5" s="1"/>
  <c r="E57" i="5" s="1"/>
  <c r="E59" i="5" s="1"/>
  <c r="B29" i="5"/>
  <c r="E26" i="5"/>
  <c r="D26" i="5"/>
  <c r="C29" i="5"/>
  <c r="E28" i="5"/>
  <c r="E27" i="5"/>
  <c r="F17" i="5"/>
  <c r="F16" i="5"/>
  <c r="E25" i="5"/>
  <c r="E24" i="5"/>
  <c r="D13" i="5"/>
  <c r="F14" i="5"/>
  <c r="E13" i="5"/>
  <c r="C12" i="5"/>
  <c r="D187" i="4"/>
  <c r="F175" i="4"/>
  <c r="E175" i="4"/>
  <c r="D175" i="4"/>
  <c r="D165" i="4"/>
  <c r="D159" i="4"/>
  <c r="E149" i="4"/>
  <c r="E131" i="4"/>
  <c r="E111" i="4"/>
  <c r="E113" i="4"/>
  <c r="E110" i="4"/>
  <c r="E112" i="4"/>
  <c r="E181" i="4"/>
  <c r="E42" i="4"/>
  <c r="E37" i="4"/>
  <c r="E47" i="4" s="1"/>
  <c r="E57" i="4" s="1"/>
  <c r="E59" i="4" s="1"/>
  <c r="E26" i="4"/>
  <c r="D26" i="4"/>
  <c r="C29" i="4"/>
  <c r="B29" i="4"/>
  <c r="E28" i="4"/>
  <c r="E27" i="4"/>
  <c r="F17" i="4"/>
  <c r="F16" i="4"/>
  <c r="E25" i="4"/>
  <c r="E24" i="4"/>
  <c r="D13" i="4"/>
  <c r="F14" i="4"/>
  <c r="E13" i="4"/>
  <c r="C12" i="4"/>
  <c r="F10" i="4" s="1"/>
  <c r="D187" i="3"/>
  <c r="E182" i="3"/>
  <c r="D175" i="3"/>
  <c r="F175" i="3"/>
  <c r="E175" i="3"/>
  <c r="D165" i="3"/>
  <c r="D159" i="3"/>
  <c r="E149" i="3"/>
  <c r="E131" i="3"/>
  <c r="E112" i="3"/>
  <c r="E113" i="3"/>
  <c r="E111" i="3"/>
  <c r="E110" i="3"/>
  <c r="E181" i="3"/>
  <c r="E47" i="3"/>
  <c r="E57" i="3" s="1"/>
  <c r="E59" i="3" s="1"/>
  <c r="E42" i="3"/>
  <c r="E37" i="3"/>
  <c r="E26" i="3"/>
  <c r="D26" i="3"/>
  <c r="C29" i="3"/>
  <c r="B29" i="3"/>
  <c r="E28" i="3"/>
  <c r="E13" i="3"/>
  <c r="E27" i="3"/>
  <c r="F17" i="3"/>
  <c r="F16" i="3"/>
  <c r="E25" i="3"/>
  <c r="E24" i="3"/>
  <c r="D13" i="3"/>
  <c r="F14" i="3"/>
  <c r="C12" i="3"/>
  <c r="F10" i="3" s="1"/>
  <c r="D166" i="8" l="1"/>
  <c r="F18" i="8"/>
  <c r="D23" i="8"/>
  <c r="D25" i="8"/>
  <c r="D27" i="8"/>
  <c r="D182" i="8"/>
  <c r="F15" i="8"/>
  <c r="E23" i="8"/>
  <c r="F10" i="5"/>
  <c r="C13" i="8"/>
  <c r="F13" i="8" s="1"/>
  <c r="D24" i="8"/>
  <c r="D166" i="7"/>
  <c r="D182" i="7"/>
  <c r="E53" i="7"/>
  <c r="F18" i="7"/>
  <c r="D23" i="7"/>
  <c r="D25" i="7"/>
  <c r="D27" i="7"/>
  <c r="F15" i="7"/>
  <c r="E23" i="7"/>
  <c r="D182" i="6"/>
  <c r="E53" i="6"/>
  <c r="C13" i="7"/>
  <c r="F13" i="7" s="1"/>
  <c r="D24" i="7"/>
  <c r="D28" i="7"/>
  <c r="E52" i="4"/>
  <c r="E53" i="4" s="1"/>
  <c r="E52" i="5"/>
  <c r="E53" i="5" s="1"/>
  <c r="F10" i="6"/>
  <c r="F19" i="7"/>
  <c r="D166" i="6"/>
  <c r="F16" i="6"/>
  <c r="F18" i="6"/>
  <c r="D23" i="6"/>
  <c r="D25" i="6"/>
  <c r="D27" i="6"/>
  <c r="E23" i="6"/>
  <c r="D166" i="5"/>
  <c r="D182" i="5"/>
  <c r="C13" i="6"/>
  <c r="F13" i="6" s="1"/>
  <c r="D28" i="6"/>
  <c r="E182" i="5"/>
  <c r="F18" i="5"/>
  <c r="D23" i="5"/>
  <c r="D25" i="5"/>
  <c r="D27" i="5"/>
  <c r="F15" i="5"/>
  <c r="E23" i="5"/>
  <c r="C13" i="5"/>
  <c r="F13" i="5" s="1"/>
  <c r="D24" i="5"/>
  <c r="D28" i="5"/>
  <c r="F19" i="5"/>
  <c r="D182" i="4"/>
  <c r="E182" i="4"/>
  <c r="D166" i="4"/>
  <c r="F18" i="4"/>
  <c r="D23" i="4"/>
  <c r="D25" i="4"/>
  <c r="D27" i="4"/>
  <c r="F15" i="4"/>
  <c r="E23" i="4"/>
  <c r="D182" i="3"/>
  <c r="C13" i="4"/>
  <c r="F13" i="4" s="1"/>
  <c r="D24" i="4"/>
  <c r="D28" i="4"/>
  <c r="E52" i="3"/>
  <c r="E53" i="3" s="1"/>
  <c r="F19" i="4"/>
  <c r="D166" i="3"/>
  <c r="F18" i="3"/>
  <c r="D23" i="3"/>
  <c r="D25" i="3"/>
  <c r="D27" i="3"/>
  <c r="F15" i="3"/>
  <c r="E23" i="3"/>
  <c r="C13" i="3"/>
  <c r="F13" i="3" s="1"/>
  <c r="D24" i="3"/>
  <c r="D28" i="3"/>
  <c r="F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8CC1057-EAD3-4517-9E2B-6B7F822F56A8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42DF5006-4E86-45E9-BD17-E275956FA55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E4F84E3F-E23C-4FCD-B6FA-DF16933CE2ED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409A5B36-832C-4EAD-916F-049FF3B9DD6C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8DDA4EA5-9459-4819-A548-AF7589410CE7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9FD655BD-0965-4906-9CB8-CBE3BF45DCF9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C22B7EE1-63FB-4B77-A037-DE2F538E9914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218DE55-BB1C-4005-8854-61E8004F4C5B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8510F01B-97F3-443B-BECA-E25913980905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694EEC91-848D-4409-A3D1-82D495AD22AF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71113FF-5E69-4BAE-9EC2-9C9042C61330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F00388BC-A682-4761-B528-56D0ACDB7097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<sst xmlns="http://schemas.openxmlformats.org/spreadsheetml/2006/main" count="2042" uniqueCount="157">
  <si>
    <t>Nissan Auto Receivables 2020-A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</si>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</sst>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39" fontId="3" fillId="0" borderId="0" xfId="7" applyNumberFormat="1" applyFont="1" applyFill="1" applyBorder="1" applyAlignment="1">
      <alignment horizontal="right"/>
    </xf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A635F665-91BD-4775-A882-0C6EA29E1B7C}"/>
    <cellStyle name="Comma 2" xfId="5" xr:uid="{415E678D-2040-4152-A0C4-D9D304A62AE1}"/>
    <cellStyle name="Comma 3 2" xfId="4" xr:uid="{F3C2AB43-FBBA-4969-97F0-FBA68295FD94}"/>
    <cellStyle name="Normal" xfId="0" builtinId="0"/>
    <cellStyle name="Normal 3" xfId="3" xr:uid="{4045FE98-A077-4D87-A3C7-25C44339F3DC}"/>
    <cellStyle name="Percent" xfId="2" builtinId="5"/>
    <cellStyle name="Percent 3 2" xfId="6" xr:uid="{4F0E0F97-16CF-4482-A076-8A75A588CD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A675-672F-47DE-9333-CF243A705792}">
  <sheetPr codeName="Sheet14">
    <pageSetUpPr fitToPage="1"/>
  </sheetPr>
  <dimension ref="A1:IV228"/>
  <sheetViews>
    <sheetView tabSelected="1" showRuler="0" zoomScale="80" zoomScaleNormal="80" zoomScaleSheetLayoutView="90" workbookViewId="0">
      <selection activeCell="E14" sqref="E1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45291</v>
      </c>
      <c r="C3" s="7" t="s">
        <v>2</v>
      </c>
      <c r="D3" s="2">
        <v>30</v>
      </c>
      <c r="E3" s="2" t="s">
        <v>3</v>
      </c>
      <c r="F3" s="8">
        <v>45261</v>
      </c>
      <c r="G3" s="2"/>
    </row>
    <row r="4" spans="1:13" ht="15.75" customHeight="1" x14ac:dyDescent="0.45">
      <c r="A4" s="2" t="s">
        <v>4</v>
      </c>
      <c r="B4" s="6">
        <v>45307</v>
      </c>
      <c r="C4" s="7" t="s">
        <v>5</v>
      </c>
      <c r="D4" s="9">
        <v>32</v>
      </c>
      <c r="E4" s="2" t="s">
        <v>6</v>
      </c>
      <c r="F4" s="8">
        <v>45291</v>
      </c>
      <c r="G4" s="2"/>
    </row>
    <row r="5" spans="1:13" ht="17.25" customHeight="1" x14ac:dyDescent="0.45">
      <c r="C5" s="5"/>
      <c r="E5" s="2" t="s">
        <v>7</v>
      </c>
      <c r="F5" s="8">
        <v>45275</v>
      </c>
      <c r="G5" s="2"/>
    </row>
    <row r="6" spans="1:13" ht="15.75" customHeight="1" x14ac:dyDescent="0.45">
      <c r="C6" s="5"/>
      <c r="E6" s="2" t="s">
        <v>8</v>
      </c>
      <c r="F6" s="8">
        <v>45307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122424329.48</v>
      </c>
      <c r="E10" s="19">
        <v>112251527.34999999</v>
      </c>
      <c r="F10" s="20">
        <f>IF(C12&lt;=0,0,E10/C12)</f>
        <v>0.10719842409443256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2618552.16</v>
      </c>
      <c r="E11" s="19">
        <v>2286155.34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119805777.32000001</v>
      </c>
      <c r="E12" s="19">
        <v>109965372.00999999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119805777.32000001</v>
      </c>
      <c r="E13" s="19">
        <f>SUM(E14:E19)</f>
        <v>109965372.00999999</v>
      </c>
      <c r="F13" s="20">
        <f>IF(C13&lt;=0,0,E13/C13)</f>
        <v>0.10501518208901255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72667927.13000001</v>
      </c>
      <c r="E18" s="19">
        <v>62827521.819999993</v>
      </c>
      <c r="F18" s="20">
        <f t="shared" si="0"/>
        <v>0.73914731552941171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9840405.3100000173</v>
      </c>
      <c r="C27" s="18">
        <v>102946.23</v>
      </c>
      <c r="D27" s="34">
        <f t="shared" si="1"/>
        <v>115.76947423529433</v>
      </c>
      <c r="E27" s="35">
        <f t="shared" si="2"/>
        <v>1.2111321176470589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9840405.3100000173</v>
      </c>
      <c r="C29" s="36">
        <f>SUM(C23:C28)</f>
        <v>102946.23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321897.23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321897.23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9947583.8499999996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9947583.8499999996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36367.32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10305848.4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18118</v>
      </c>
      <c r="E51" s="48">
        <v>119805777.32000001</v>
      </c>
      <c r="F51" s="43"/>
      <c r="G51" s="44"/>
    </row>
    <row r="52" spans="1:7" x14ac:dyDescent="0.35">
      <c r="A52" s="26" t="s">
        <v>44</v>
      </c>
      <c r="D52" s="10"/>
      <c r="E52" s="45">
        <f>D12-E12</f>
        <v>9840405.3100000173</v>
      </c>
      <c r="F52" s="43"/>
      <c r="G52" s="44"/>
    </row>
    <row r="53" spans="1:7" x14ac:dyDescent="0.35">
      <c r="A53" s="26"/>
      <c r="D53" s="55">
        <v>17538</v>
      </c>
      <c r="E53" s="56">
        <f>E51-E52</f>
        <v>109965372.00999999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10305848.4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10305848.4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102020.27</v>
      </c>
      <c r="F64" s="43"/>
      <c r="G64" s="44"/>
    </row>
    <row r="65" spans="1:7" x14ac:dyDescent="0.35">
      <c r="A65" s="41" t="s">
        <v>51</v>
      </c>
      <c r="E65" s="57">
        <v>102020.27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102946.23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102946.23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102946.23</v>
      </c>
      <c r="F110" s="43"/>
      <c r="G110" s="44"/>
    </row>
    <row r="111" spans="1:7" x14ac:dyDescent="0.35">
      <c r="A111" s="58" t="s">
        <v>86</v>
      </c>
      <c r="E111" s="12">
        <f>E74+E82+E90+E98+E106</f>
        <v>102946.23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10100881.895433333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9840405.3100000173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9840405.3100000173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260476.58543331735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260476.58543331735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3.2659361300000002E-2</v>
      </c>
      <c r="F153" s="43"/>
      <c r="G153" s="44"/>
    </row>
    <row r="154" spans="1:256" x14ac:dyDescent="0.35">
      <c r="A154" s="26" t="s">
        <v>114</v>
      </c>
      <c r="E154" s="60">
        <v>17.593783999999999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225218.28</v>
      </c>
      <c r="E157" s="2">
        <v>18</v>
      </c>
      <c r="F157" s="65"/>
      <c r="G157" s="44"/>
    </row>
    <row r="158" spans="1:256" x14ac:dyDescent="0.35">
      <c r="A158" s="26" t="s">
        <v>116</v>
      </c>
      <c r="D158" s="61">
        <v>36367.32</v>
      </c>
      <c r="F158" s="43"/>
      <c r="G158" s="44"/>
    </row>
    <row r="159" spans="1:256" x14ac:dyDescent="0.35">
      <c r="A159" s="2" t="s">
        <v>117</v>
      </c>
      <c r="D159" s="22">
        <f>+D157-D158</f>
        <v>188850.96</v>
      </c>
    </row>
    <row r="160" spans="1:256" x14ac:dyDescent="0.35">
      <c r="A160" s="26" t="s">
        <v>118</v>
      </c>
      <c r="D160" s="12">
        <v>122424329.48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6.9442959000000004E-3</v>
      </c>
      <c r="F162" s="65"/>
      <c r="G162" s="44"/>
    </row>
    <row r="163" spans="1:7" x14ac:dyDescent="0.35">
      <c r="A163" s="26" t="s">
        <v>120</v>
      </c>
      <c r="D163" s="66">
        <v>1.5694311000000001E-3</v>
      </c>
      <c r="F163" s="65"/>
      <c r="G163" s="44"/>
    </row>
    <row r="164" spans="1:7" x14ac:dyDescent="0.35">
      <c r="A164" s="26" t="s">
        <v>121</v>
      </c>
      <c r="D164" s="66">
        <v>4.7526673E-3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1.8511120539730808E-2</v>
      </c>
      <c r="F165" s="43"/>
      <c r="G165" s="44"/>
    </row>
    <row r="166" spans="1:7" x14ac:dyDescent="0.35">
      <c r="A166" s="26" t="s">
        <v>123</v>
      </c>
      <c r="D166" s="64">
        <f>AVERAGE(D162:D165)</f>
        <v>7.9443787099327014E-3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3431167.76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1361028.93</v>
      </c>
      <c r="E171" s="68">
        <v>153</v>
      </c>
      <c r="F171" s="66">
        <v>1.2124814353361223E-2</v>
      </c>
      <c r="G171" s="44"/>
    </row>
    <row r="172" spans="1:7" x14ac:dyDescent="0.35">
      <c r="A172" s="41" t="s">
        <v>128</v>
      </c>
      <c r="D172" s="57">
        <v>242115.49</v>
      </c>
      <c r="E172" s="68">
        <v>24</v>
      </c>
      <c r="F172" s="66">
        <v>2.1569015203248367E-3</v>
      </c>
      <c r="G172" s="44"/>
    </row>
    <row r="173" spans="1:7" x14ac:dyDescent="0.35">
      <c r="A173" s="41" t="s">
        <v>129</v>
      </c>
      <c r="D173" s="19">
        <v>72273.539999999994</v>
      </c>
      <c r="E173" s="69">
        <v>10</v>
      </c>
      <c r="F173" s="66">
        <v>6.438535110052558E-4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1675417.96</v>
      </c>
      <c r="E175" s="68">
        <f>SUM(E171:E174)</f>
        <v>187</v>
      </c>
      <c r="F175" s="74">
        <f>SUM(F171:F174)</f>
        <v>1.4925569384691315E-2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3.0928688999999998E-3</v>
      </c>
      <c r="E178" s="66">
        <v>2.0714656E-3</v>
      </c>
      <c r="F178" s="65"/>
      <c r="G178" s="44"/>
    </row>
    <row r="179" spans="1:7" x14ac:dyDescent="0.35">
      <c r="A179" s="26" t="s">
        <v>134</v>
      </c>
      <c r="D179" s="66">
        <v>2.7512252E-3</v>
      </c>
      <c r="E179" s="66">
        <v>1.8735614000000001E-3</v>
      </c>
      <c r="F179" s="65"/>
      <c r="G179" s="44"/>
    </row>
    <row r="180" spans="1:7" x14ac:dyDescent="0.35">
      <c r="A180" s="26" t="s">
        <v>135</v>
      </c>
      <c r="D180" s="66">
        <v>3.7850684000000001E-3</v>
      </c>
      <c r="E180" s="66">
        <v>2.3733304E-3</v>
      </c>
      <c r="F180" s="65"/>
      <c r="G180" s="44"/>
    </row>
    <row r="181" spans="1:7" x14ac:dyDescent="0.35">
      <c r="A181" s="26" t="s">
        <v>136</v>
      </c>
      <c r="D181" s="66">
        <v>2.8007550313300924E-3</v>
      </c>
      <c r="E181" s="66">
        <f>IF(D53&lt;=0,0,SUM('Dce23'!E172:E174)/D53)</f>
        <v>1.9386475082677614E-3</v>
      </c>
      <c r="F181" s="43"/>
      <c r="G181" s="44"/>
    </row>
    <row r="182" spans="1:7" x14ac:dyDescent="0.35">
      <c r="A182" s="26" t="s">
        <v>137</v>
      </c>
      <c r="D182" s="66">
        <f>AVERAGE(D178:D181)</f>
        <v>3.1074793828325233E-3</v>
      </c>
      <c r="E182" s="66">
        <f>AVERAGE(E178:E181)</f>
        <v>2.0642512270669404E-3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326197.23</v>
      </c>
      <c r="F184" s="43"/>
      <c r="G184" s="44"/>
    </row>
    <row r="185" spans="1:7" x14ac:dyDescent="0.35">
      <c r="A185" s="2" t="s">
        <v>139</v>
      </c>
      <c r="D185" s="66">
        <v>2.9059491456442975E-3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725215.61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75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7D41-0B31-41D7-8E34-3DDC4A7F27DD}">
  <sheetPr codeName="Sheet71">
    <pageSetUpPr fitToPage="1"/>
  </sheetPr>
  <dimension ref="A1:IV228"/>
  <sheetViews>
    <sheetView showRuler="0" zoomScale="80" zoomScaleNormal="80" zoomScaleSheetLayoutView="90" workbookViewId="0">
      <selection activeCell="A19" sqref="A19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45016</v>
      </c>
      <c r="C3" s="7" t="s">
        <v>2</v>
      </c>
      <c r="D3" s="2">
        <v>30</v>
      </c>
      <c r="E3" s="2" t="s">
        <v>3</v>
      </c>
      <c r="F3" s="8">
        <v>44986</v>
      </c>
      <c r="G3" s="2"/>
    </row>
    <row r="4" spans="1:13" ht="15.75" customHeight="1" x14ac:dyDescent="0.45">
      <c r="A4" s="2" t="s">
        <v>4</v>
      </c>
      <c r="B4" s="6">
        <v>45033</v>
      </c>
      <c r="C4" s="7" t="s">
        <v>5</v>
      </c>
      <c r="D4" s="9">
        <v>33</v>
      </c>
      <c r="E4" s="2" t="s">
        <v>6</v>
      </c>
      <c r="F4" s="8">
        <v>45016</v>
      </c>
      <c r="G4" s="2"/>
    </row>
    <row r="5" spans="1:13" ht="17.25" customHeight="1" x14ac:dyDescent="0.45">
      <c r="C5" s="5"/>
      <c r="E5" s="2" t="s">
        <v>7</v>
      </c>
      <c r="F5" s="8">
        <v>45000</v>
      </c>
      <c r="G5" s="2"/>
    </row>
    <row r="6" spans="1:13" ht="15.75" customHeight="1" x14ac:dyDescent="0.45">
      <c r="C6" s="5"/>
      <c r="E6" s="2" t="s">
        <v>8</v>
      </c>
      <c r="F6" s="8">
        <v>45033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234187345.97999999</v>
      </c>
      <c r="E10" s="19">
        <v>219143908.56999999</v>
      </c>
      <c r="F10" s="20">
        <f>IF(C12&lt;=0,0,E10/C12)</f>
        <v>0.20927894883203488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7290153.6399999997</v>
      </c>
      <c r="E11" s="19">
        <v>6562862.0599999996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226897192.34</v>
      </c>
      <c r="E12" s="19">
        <v>212581046.50999999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226897192.34</v>
      </c>
      <c r="E13" s="19">
        <f>SUM(E14:E19)</f>
        <v>212581046.50999999</v>
      </c>
      <c r="F13" s="20">
        <f>IF(C13&lt;=0,0,E13/C13)</f>
        <v>0.20301151989819469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94759342.150000006</v>
      </c>
      <c r="E17" s="19">
        <v>80443196.319999993</v>
      </c>
      <c r="F17" s="20">
        <f t="shared" si="0"/>
        <v>0.20060647461346631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14316145.830000013</v>
      </c>
      <c r="C26" s="18">
        <v>108973.24</v>
      </c>
      <c r="D26" s="34">
        <f t="shared" si="1"/>
        <v>35.701111795511252</v>
      </c>
      <c r="E26" s="35">
        <f t="shared" si="2"/>
        <v>0.27175371571072321</v>
      </c>
      <c r="F26" s="31"/>
    </row>
    <row r="27" spans="1:13" x14ac:dyDescent="0.35">
      <c r="A27" s="26" t="s">
        <v>22</v>
      </c>
      <c r="B27" s="18">
        <v>0</v>
      </c>
      <c r="C27" s="18">
        <v>120416.67</v>
      </c>
      <c r="D27" s="34">
        <f t="shared" si="1"/>
        <v>0</v>
      </c>
      <c r="E27" s="35">
        <f t="shared" si="2"/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14316145.830000013</v>
      </c>
      <c r="C29" s="36">
        <f>SUM(C23:C28)</f>
        <v>229389.91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605345.76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605345.76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14978543.27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14978543.27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61157.19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15645046.219999999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23509</v>
      </c>
      <c r="E51" s="48">
        <v>226897192.34</v>
      </c>
      <c r="F51" s="43"/>
      <c r="G51" s="44"/>
    </row>
    <row r="52" spans="1:7" x14ac:dyDescent="0.35">
      <c r="A52" s="26" t="s">
        <v>44</v>
      </c>
      <c r="D52" s="10"/>
      <c r="E52" s="45">
        <f>D12-E12</f>
        <v>14316145.830000013</v>
      </c>
      <c r="F52" s="43"/>
      <c r="G52" s="44"/>
    </row>
    <row r="53" spans="1:7" x14ac:dyDescent="0.35">
      <c r="A53" s="26"/>
      <c r="D53" s="55">
        <v>22929</v>
      </c>
      <c r="E53" s="56">
        <f>E51-E52</f>
        <v>212581046.50999999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15645046.219999999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15645046.219999999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195156.12</v>
      </c>
      <c r="F64" s="43"/>
      <c r="G64" s="44"/>
    </row>
    <row r="65" spans="1:7" x14ac:dyDescent="0.35">
      <c r="A65" s="41" t="s">
        <v>51</v>
      </c>
      <c r="E65" s="57">
        <v>195156.12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108973.24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108973.24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229389.91</v>
      </c>
      <c r="F110" s="43"/>
      <c r="G110" s="44"/>
    </row>
    <row r="111" spans="1:7" x14ac:dyDescent="0.35">
      <c r="A111" s="58" t="s">
        <v>86</v>
      </c>
      <c r="E111" s="12">
        <f>E74+E82+E90+E98+E106</f>
        <v>229389.91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15220500.188349999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14316145.830000013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14316145.830000013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904354.35834998637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904354.35834998637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3.1313567100000002E-2</v>
      </c>
      <c r="F153" s="43"/>
      <c r="G153" s="44"/>
    </row>
    <row r="154" spans="1:256" x14ac:dyDescent="0.35">
      <c r="A154" s="26" t="s">
        <v>114</v>
      </c>
      <c r="E154" s="60">
        <v>24.881684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64894.14</v>
      </c>
      <c r="E157" s="2">
        <v>5</v>
      </c>
      <c r="F157" s="65"/>
      <c r="G157" s="44"/>
    </row>
    <row r="158" spans="1:256" x14ac:dyDescent="0.35">
      <c r="A158" s="26" t="s">
        <v>116</v>
      </c>
      <c r="D158" s="61">
        <v>61157.19</v>
      </c>
      <c r="F158" s="43"/>
      <c r="G158" s="44"/>
    </row>
    <row r="159" spans="1:256" x14ac:dyDescent="0.35">
      <c r="A159" s="2" t="s">
        <v>117</v>
      </c>
      <c r="D159" s="22">
        <f>+D157-D158</f>
        <v>3736.9499999999971</v>
      </c>
    </row>
    <row r="160" spans="1:256" x14ac:dyDescent="0.35">
      <c r="A160" s="26" t="s">
        <v>118</v>
      </c>
      <c r="D160" s="12">
        <v>234187345.97999999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4.4214539999999999E-4</v>
      </c>
      <c r="F162" s="65"/>
      <c r="G162" s="44"/>
    </row>
    <row r="163" spans="1:7" x14ac:dyDescent="0.35">
      <c r="A163" s="26" t="s">
        <v>120</v>
      </c>
      <c r="D163" s="66">
        <v>5.4932479999999996E-4</v>
      </c>
      <c r="F163" s="65"/>
      <c r="G163" s="44"/>
    </row>
    <row r="164" spans="1:7" x14ac:dyDescent="0.35">
      <c r="A164" s="26" t="s">
        <v>121</v>
      </c>
      <c r="D164" s="66">
        <v>-2.6675406000000001E-3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1.9148515395801816E-4</v>
      </c>
      <c r="F165" s="43"/>
      <c r="G165" s="44"/>
    </row>
    <row r="166" spans="1:7" x14ac:dyDescent="0.35">
      <c r="A166" s="26" t="s">
        <v>123</v>
      </c>
      <c r="D166" s="64">
        <f>AVERAGE(D162:D165)</f>
        <v>-3.711463115104955E-4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3095108.9400000004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1251858.52</v>
      </c>
      <c r="E171" s="68">
        <v>89</v>
      </c>
      <c r="F171" s="66">
        <v>5.7124951734632652E-3</v>
      </c>
      <c r="G171" s="44"/>
    </row>
    <row r="172" spans="1:7" x14ac:dyDescent="0.35">
      <c r="A172" s="41" t="s">
        <v>128</v>
      </c>
      <c r="D172" s="57">
        <v>327736.65000000002</v>
      </c>
      <c r="E172" s="68">
        <v>18</v>
      </c>
      <c r="F172" s="66">
        <v>1.495531644655835E-3</v>
      </c>
      <c r="G172" s="44"/>
    </row>
    <row r="173" spans="1:7" x14ac:dyDescent="0.35">
      <c r="A173" s="41" t="s">
        <v>129</v>
      </c>
      <c r="D173" s="19">
        <v>63307.22</v>
      </c>
      <c r="E173" s="69">
        <v>5</v>
      </c>
      <c r="F173" s="66">
        <v>2.8888423325614871E-4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1642902.39</v>
      </c>
      <c r="E175" s="68">
        <f>SUM(E171:E174)</f>
        <v>112</v>
      </c>
      <c r="F175" s="74">
        <f>SUM(F171:F174)</f>
        <v>7.4969110513752489E-3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1.2777836E-3</v>
      </c>
      <c r="E178" s="66">
        <v>8.9913359999999997E-4</v>
      </c>
      <c r="F178" s="65"/>
      <c r="G178" s="44"/>
    </row>
    <row r="179" spans="1:7" x14ac:dyDescent="0.35">
      <c r="A179" s="26" t="s">
        <v>134</v>
      </c>
      <c r="D179" s="66">
        <v>1.2830281999999999E-3</v>
      </c>
      <c r="E179" s="66">
        <v>8.7668030000000001E-4</v>
      </c>
      <c r="F179" s="65"/>
      <c r="G179" s="44"/>
    </row>
    <row r="180" spans="1:7" x14ac:dyDescent="0.35">
      <c r="A180" s="26" t="s">
        <v>135</v>
      </c>
      <c r="D180" s="66">
        <v>1.4159840999999999E-3</v>
      </c>
      <c r="E180" s="66">
        <v>9.783487E-4</v>
      </c>
      <c r="F180" s="65"/>
      <c r="G180" s="44"/>
    </row>
    <row r="181" spans="1:7" x14ac:dyDescent="0.35">
      <c r="A181" s="26" t="s">
        <v>136</v>
      </c>
      <c r="D181" s="66">
        <v>1.7844158779119835E-3</v>
      </c>
      <c r="E181" s="66">
        <f>IF(D53&lt;=0,0,SUM('Mar23'!E172:E174)/D53)</f>
        <v>1.0030965153299315E-3</v>
      </c>
      <c r="F181" s="43"/>
      <c r="G181" s="44"/>
    </row>
    <row r="182" spans="1:7" x14ac:dyDescent="0.35">
      <c r="A182" s="26" t="s">
        <v>137</v>
      </c>
      <c r="D182" s="66">
        <f>AVERAGE(D178:D181)</f>
        <v>1.4403029444779959E-3</v>
      </c>
      <c r="E182" s="66">
        <f>AVERAGE(E178:E181)</f>
        <v>9.39314778832483E-4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391043.87</v>
      </c>
      <c r="F184" s="43"/>
      <c r="G184" s="44"/>
    </row>
    <row r="185" spans="1:7" x14ac:dyDescent="0.35">
      <c r="A185" s="2" t="s">
        <v>139</v>
      </c>
      <c r="D185" s="66">
        <v>1.7844158779119835E-3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532451.09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37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F0AB-9F0C-463C-BB74-39503BC87A73}">
  <sheetPr codeName="Sheet82">
    <pageSetUpPr fitToPage="1"/>
  </sheetPr>
  <dimension ref="A1:IV228"/>
  <sheetViews>
    <sheetView showRuler="0" zoomScale="80" zoomScaleNormal="80" zoomScaleSheetLayoutView="90" workbookViewId="0"/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44985</v>
      </c>
      <c r="C3" s="7" t="s">
        <v>2</v>
      </c>
      <c r="D3" s="2">
        <v>30</v>
      </c>
      <c r="E3" s="2" t="s">
        <v>3</v>
      </c>
      <c r="F3" s="8">
        <v>44958</v>
      </c>
      <c r="G3" s="2"/>
    </row>
    <row r="4" spans="1:13" ht="15.75" customHeight="1" x14ac:dyDescent="0.45">
      <c r="A4" s="2" t="s">
        <v>4</v>
      </c>
      <c r="B4" s="6">
        <v>45000</v>
      </c>
      <c r="C4" s="7" t="s">
        <v>5</v>
      </c>
      <c r="D4" s="9">
        <v>28</v>
      </c>
      <c r="E4" s="2" t="s">
        <v>6</v>
      </c>
      <c r="F4" s="8">
        <v>44985</v>
      </c>
      <c r="G4" s="2"/>
    </row>
    <row r="5" spans="1:13" ht="17.25" customHeight="1" x14ac:dyDescent="0.45">
      <c r="C5" s="5"/>
      <c r="E5" s="2" t="s">
        <v>7</v>
      </c>
      <c r="F5" s="8">
        <v>44972</v>
      </c>
      <c r="G5" s="2"/>
    </row>
    <row r="6" spans="1:13" ht="15.75" customHeight="1" x14ac:dyDescent="0.45">
      <c r="C6" s="5"/>
      <c r="E6" s="2" t="s">
        <v>8</v>
      </c>
      <c r="F6" s="8">
        <v>45000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247716181.41999999</v>
      </c>
      <c r="E10" s="19">
        <v>234187345.97999999</v>
      </c>
      <c r="F10" s="20">
        <v>0.22364519240471292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7972691.9299999997</v>
      </c>
      <c r="E11" s="19">
        <v>7290153.6399999997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1047137850.1899999</v>
      </c>
      <c r="D12" s="18">
        <v>239743489.48999998</v>
      </c>
      <c r="E12" s="19">
        <v>226897192.34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1047137850.1900001</v>
      </c>
      <c r="D13" s="18">
        <v>239743489.49000001</v>
      </c>
      <c r="E13" s="19">
        <v>226897192.34000003</v>
      </c>
      <c r="F13" s="20">
        <v>0.21668321157413059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107605639.3</v>
      </c>
      <c r="E17" s="19">
        <v>94759342.150000021</v>
      </c>
      <c r="F17" s="20">
        <v>0.23630758640897762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85000000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12846297.149999976</v>
      </c>
      <c r="C26" s="18">
        <v>123746.49</v>
      </c>
      <c r="D26" s="34">
        <v>32.035653740648321</v>
      </c>
      <c r="E26" s="35">
        <v>0.30859473815461347</v>
      </c>
      <c r="F26" s="31"/>
    </row>
    <row r="27" spans="1:13" x14ac:dyDescent="0.35">
      <c r="A27" s="26" t="s">
        <v>22</v>
      </c>
      <c r="B27" s="18">
        <v>0</v>
      </c>
      <c r="C27" s="18">
        <v>120416.67</v>
      </c>
      <c r="D27" s="34">
        <v>0</v>
      </c>
      <c r="E27" s="35"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12846297.149999976</v>
      </c>
      <c r="C29" s="36">
        <v>244163.16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620171.27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620171.27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13499730.439999999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13499730.439999999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84171.08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14204072.789999999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23954</v>
      </c>
      <c r="E51" s="48">
        <v>239743489.48999998</v>
      </c>
      <c r="F51" s="43"/>
      <c r="G51" s="44"/>
    </row>
    <row r="52" spans="1:7" x14ac:dyDescent="0.35">
      <c r="A52" s="26" t="s">
        <v>44</v>
      </c>
      <c r="D52" s="10"/>
      <c r="E52" s="45">
        <v>12846297.149999976</v>
      </c>
      <c r="F52" s="43"/>
      <c r="G52" s="44"/>
    </row>
    <row r="53" spans="1:7" x14ac:dyDescent="0.35">
      <c r="A53" s="26"/>
      <c r="D53" s="55">
        <v>23509</v>
      </c>
      <c r="E53" s="56">
        <v>226897192.34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14204072.789999999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14204072.789999999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206430.15</v>
      </c>
      <c r="F64" s="43"/>
      <c r="G64" s="44"/>
    </row>
    <row r="65" spans="1:7" x14ac:dyDescent="0.35">
      <c r="A65" s="41" t="s">
        <v>51</v>
      </c>
      <c r="E65" s="57">
        <v>206430.15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123746.49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123746.49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244163.16</v>
      </c>
      <c r="F110" s="43"/>
      <c r="G110" s="44"/>
    </row>
    <row r="111" spans="1:7" x14ac:dyDescent="0.35">
      <c r="A111" s="58" t="s">
        <v>86</v>
      </c>
      <c r="E111" s="12">
        <v>244163.16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13753479.478816666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12846297.149999976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12846297.149999976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907182.32881668955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907182.32881668955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3.1198320799999998E-2</v>
      </c>
      <c r="F153" s="43"/>
      <c r="G153" s="44"/>
    </row>
    <row r="154" spans="1:256" x14ac:dyDescent="0.35">
      <c r="A154" s="26" t="s">
        <v>114</v>
      </c>
      <c r="E154" s="60">
        <v>25.778561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29105</v>
      </c>
      <c r="E157" s="2">
        <v>2</v>
      </c>
      <c r="F157" s="65"/>
      <c r="G157" s="44"/>
    </row>
    <row r="158" spans="1:256" x14ac:dyDescent="0.35">
      <c r="A158" s="26" t="s">
        <v>116</v>
      </c>
      <c r="D158" s="61">
        <v>84171.08</v>
      </c>
      <c r="F158" s="43"/>
      <c r="G158" s="44"/>
    </row>
    <row r="159" spans="1:256" x14ac:dyDescent="0.35">
      <c r="A159" s="2" t="s">
        <v>117</v>
      </c>
      <c r="D159" s="22">
        <v>-55066.080000000002</v>
      </c>
    </row>
    <row r="160" spans="1:256" x14ac:dyDescent="0.35">
      <c r="A160" s="26" t="s">
        <v>118</v>
      </c>
      <c r="D160" s="12">
        <v>247716181.41999999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3.1372523999999998E-3</v>
      </c>
      <c r="F162" s="65"/>
      <c r="G162" s="44"/>
    </row>
    <row r="163" spans="1:7" x14ac:dyDescent="0.35">
      <c r="A163" s="26" t="s">
        <v>120</v>
      </c>
      <c r="D163" s="66">
        <v>4.4214539999999999E-4</v>
      </c>
      <c r="F163" s="65"/>
      <c r="G163" s="44"/>
    </row>
    <row r="164" spans="1:7" x14ac:dyDescent="0.35">
      <c r="A164" s="26" t="s">
        <v>121</v>
      </c>
      <c r="D164" s="66">
        <v>5.4932479999999996E-4</v>
      </c>
      <c r="F164" s="65"/>
      <c r="G164" s="44"/>
    </row>
    <row r="165" spans="1:7" x14ac:dyDescent="0.35">
      <c r="A165" s="26" t="s">
        <v>122</v>
      </c>
      <c r="D165" s="66">
        <v>-2.6675405547271574E-3</v>
      </c>
      <c r="F165" s="43"/>
      <c r="G165" s="44"/>
    </row>
    <row r="166" spans="1:7" x14ac:dyDescent="0.35">
      <c r="A166" s="26" t="s">
        <v>123</v>
      </c>
      <c r="D166" s="64">
        <v>3.6529551131821061E-4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3091371.9899999998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1606285.34</v>
      </c>
      <c r="E171" s="68">
        <v>111</v>
      </c>
      <c r="F171" s="66">
        <v>6.8589758053672961E-3</v>
      </c>
      <c r="G171" s="44"/>
    </row>
    <row r="172" spans="1:7" x14ac:dyDescent="0.35">
      <c r="A172" s="41" t="s">
        <v>128</v>
      </c>
      <c r="D172" s="57">
        <v>295408.52</v>
      </c>
      <c r="E172" s="68">
        <v>19</v>
      </c>
      <c r="F172" s="66">
        <v>1.2614196499977776E-3</v>
      </c>
      <c r="G172" s="44"/>
    </row>
    <row r="173" spans="1:7" x14ac:dyDescent="0.35">
      <c r="A173" s="41" t="s">
        <v>129</v>
      </c>
      <c r="D173" s="19">
        <v>36197.050000000003</v>
      </c>
      <c r="E173" s="69">
        <v>4</v>
      </c>
      <c r="F173" s="66">
        <v>1.5456449983890802E-4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1937890.9100000001</v>
      </c>
      <c r="E175" s="68">
        <v>134</v>
      </c>
      <c r="F175" s="74">
        <v>8.274959955203982E-3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1.3228694999999999E-3</v>
      </c>
      <c r="E178" s="66">
        <v>9.6034569999999995E-4</v>
      </c>
      <c r="F178" s="65"/>
      <c r="G178" s="44"/>
    </row>
    <row r="179" spans="1:7" x14ac:dyDescent="0.35">
      <c r="A179" s="26" t="s">
        <v>134</v>
      </c>
      <c r="D179" s="66">
        <v>1.2777836E-3</v>
      </c>
      <c r="E179" s="66">
        <v>8.9913359999999997E-4</v>
      </c>
      <c r="F179" s="65"/>
      <c r="G179" s="44"/>
    </row>
    <row r="180" spans="1:7" x14ac:dyDescent="0.35">
      <c r="A180" s="26" t="s">
        <v>135</v>
      </c>
      <c r="D180" s="66">
        <v>1.2830281999999999E-3</v>
      </c>
      <c r="E180" s="66">
        <v>8.7668030000000001E-4</v>
      </c>
      <c r="F180" s="65"/>
      <c r="G180" s="44"/>
    </row>
    <row r="181" spans="1:7" x14ac:dyDescent="0.35">
      <c r="A181" s="26" t="s">
        <v>136</v>
      </c>
      <c r="D181" s="66">
        <v>1.4159841498366855E-3</v>
      </c>
      <c r="E181" s="66">
        <v>9.7834871751244202E-4</v>
      </c>
      <c r="F181" s="43"/>
      <c r="G181" s="44"/>
    </row>
    <row r="182" spans="1:7" x14ac:dyDescent="0.35">
      <c r="A182" s="26" t="s">
        <v>137</v>
      </c>
      <c r="D182" s="66">
        <v>1.3249163624591714E-3</v>
      </c>
      <c r="E182" s="66">
        <v>9.2862707937811043E-4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331605.57</v>
      </c>
      <c r="F184" s="43"/>
      <c r="G184" s="44"/>
    </row>
    <row r="185" spans="1:7" x14ac:dyDescent="0.35">
      <c r="A185" s="2" t="s">
        <v>139</v>
      </c>
      <c r="D185" s="66">
        <v>1.4159841498366855E-3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704899.65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50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D342-05E6-4393-8D6F-C4575EF6C06D}">
  <sheetPr codeName="Sheet72">
    <pageSetUpPr fitToPage="1"/>
  </sheetPr>
  <dimension ref="A1:IV228"/>
  <sheetViews>
    <sheetView showRuler="0" zoomScale="80" zoomScaleNormal="80" zoomScaleSheetLayoutView="90" workbookViewId="0"/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44957</v>
      </c>
      <c r="C3" s="7" t="s">
        <v>2</v>
      </c>
      <c r="D3" s="2">
        <v>30</v>
      </c>
      <c r="E3" s="2" t="s">
        <v>3</v>
      </c>
      <c r="F3" s="8">
        <v>44927</v>
      </c>
      <c r="G3" s="2"/>
    </row>
    <row r="4" spans="1:13" ht="15.75" customHeight="1" x14ac:dyDescent="0.45">
      <c r="A4" s="2" t="s">
        <v>4</v>
      </c>
      <c r="B4" s="6">
        <v>44972</v>
      </c>
      <c r="C4" s="7" t="s">
        <v>5</v>
      </c>
      <c r="D4" s="9">
        <v>29</v>
      </c>
      <c r="E4" s="2" t="s">
        <v>6</v>
      </c>
      <c r="F4" s="8">
        <v>44957</v>
      </c>
      <c r="G4" s="2"/>
    </row>
    <row r="5" spans="1:13" ht="17.25" customHeight="1" x14ac:dyDescent="0.45">
      <c r="C5" s="5"/>
      <c r="E5" s="2" t="s">
        <v>7</v>
      </c>
      <c r="F5" s="8">
        <v>44943</v>
      </c>
      <c r="G5" s="2"/>
    </row>
    <row r="6" spans="1:13" ht="15.75" customHeight="1" x14ac:dyDescent="0.45">
      <c r="C6" s="5"/>
      <c r="E6" s="2" t="s">
        <v>8</v>
      </c>
      <c r="F6" s="8">
        <v>44972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262867661.18000001</v>
      </c>
      <c r="E10" s="19">
        <v>247716181.41999999</v>
      </c>
      <c r="F10" s="20">
        <v>0.23656501517450892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8749850.3599999994</v>
      </c>
      <c r="E11" s="19">
        <v>7972691.9299999997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1047137850.1899999</v>
      </c>
      <c r="D12" s="18">
        <v>254117810.81999999</v>
      </c>
      <c r="E12" s="19">
        <v>239743489.48999998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1047137850.1900001</v>
      </c>
      <c r="D13" s="18">
        <v>254117810.81999999</v>
      </c>
      <c r="E13" s="19">
        <v>239743489.48999998</v>
      </c>
      <c r="F13" s="20">
        <v>0.22895122112766647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121979960.63</v>
      </c>
      <c r="E17" s="19">
        <v>107605639.29999998</v>
      </c>
      <c r="F17" s="20">
        <v>0.26834324014962591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85000000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14374321.330000013</v>
      </c>
      <c r="C26" s="18">
        <v>140276.95000000001</v>
      </c>
      <c r="D26" s="34">
        <v>35.846187855361627</v>
      </c>
      <c r="E26" s="35">
        <v>0.34981783042394016</v>
      </c>
      <c r="F26" s="31"/>
    </row>
    <row r="27" spans="1:13" x14ac:dyDescent="0.35">
      <c r="A27" s="26" t="s">
        <v>22</v>
      </c>
      <c r="B27" s="18">
        <v>0</v>
      </c>
      <c r="C27" s="18">
        <v>120416.67</v>
      </c>
      <c r="D27" s="34">
        <v>0</v>
      </c>
      <c r="E27" s="35"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14374321.330000013</v>
      </c>
      <c r="C29" s="36">
        <v>260693.62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704380.3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704380.3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15015831.42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15015831.42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123615.03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15843826.75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24468</v>
      </c>
      <c r="E51" s="48">
        <v>254117810.81999999</v>
      </c>
      <c r="F51" s="43"/>
      <c r="G51" s="44"/>
    </row>
    <row r="52" spans="1:7" x14ac:dyDescent="0.35">
      <c r="A52" s="26" t="s">
        <v>44</v>
      </c>
      <c r="D52" s="10"/>
      <c r="E52" s="45">
        <v>14374321.330000013</v>
      </c>
      <c r="F52" s="43"/>
      <c r="G52" s="44"/>
    </row>
    <row r="53" spans="1:7" x14ac:dyDescent="0.35">
      <c r="A53" s="26"/>
      <c r="D53" s="55">
        <v>23954</v>
      </c>
      <c r="E53" s="56">
        <v>239743489.48999998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15843826.75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15843826.75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219056.38</v>
      </c>
      <c r="F64" s="43"/>
      <c r="G64" s="44"/>
    </row>
    <row r="65" spans="1:7" x14ac:dyDescent="0.35">
      <c r="A65" s="41" t="s">
        <v>51</v>
      </c>
      <c r="E65" s="57">
        <v>219056.38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140276.95000000001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140276.95000000001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260693.62</v>
      </c>
      <c r="F110" s="43"/>
      <c r="G110" s="44"/>
    </row>
    <row r="111" spans="1:7" x14ac:dyDescent="0.35">
      <c r="A111" s="58" t="s">
        <v>86</v>
      </c>
      <c r="E111" s="12">
        <v>260693.62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15364076.745683333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14374321.330000013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14374321.330000013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989755.41568331979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989755.41568331979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3.11221759E-2</v>
      </c>
      <c r="F153" s="43"/>
      <c r="G153" s="44"/>
    </row>
    <row r="154" spans="1:256" x14ac:dyDescent="0.35">
      <c r="A154" s="26" t="s">
        <v>114</v>
      </c>
      <c r="E154" s="60">
        <v>26.607894999999999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135648.34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123615.03</v>
      </c>
      <c r="F158" s="43"/>
      <c r="G158" s="44"/>
    </row>
    <row r="159" spans="1:256" x14ac:dyDescent="0.35">
      <c r="A159" s="2" t="s">
        <v>117</v>
      </c>
      <c r="D159" s="22">
        <v>12033.309999999998</v>
      </c>
    </row>
    <row r="160" spans="1:256" x14ac:dyDescent="0.35">
      <c r="A160" s="26" t="s">
        <v>118</v>
      </c>
      <c r="D160" s="12">
        <v>262867661.18000001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4.4393775999999998E-3</v>
      </c>
      <c r="F162" s="65"/>
      <c r="G162" s="44"/>
    </row>
    <row r="163" spans="1:7" x14ac:dyDescent="0.35">
      <c r="A163" s="26" t="s">
        <v>120</v>
      </c>
      <c r="D163" s="66">
        <v>3.1372523999999998E-3</v>
      </c>
      <c r="F163" s="65"/>
      <c r="G163" s="44"/>
    </row>
    <row r="164" spans="1:7" x14ac:dyDescent="0.35">
      <c r="A164" s="26" t="s">
        <v>121</v>
      </c>
      <c r="D164" s="66">
        <v>4.4214539999999999E-4</v>
      </c>
      <c r="F164" s="65"/>
      <c r="G164" s="44"/>
    </row>
    <row r="165" spans="1:7" x14ac:dyDescent="0.35">
      <c r="A165" s="26" t="s">
        <v>122</v>
      </c>
      <c r="D165" s="66">
        <v>5.4932477944147535E-4</v>
      </c>
      <c r="F165" s="43"/>
      <c r="G165" s="44"/>
    </row>
    <row r="166" spans="1:7" x14ac:dyDescent="0.35">
      <c r="A166" s="26" t="s">
        <v>123</v>
      </c>
      <c r="D166" s="64">
        <v>2.1420250448603686E-3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3146438.07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1540867.74</v>
      </c>
      <c r="E171" s="68">
        <v>105</v>
      </c>
      <c r="F171" s="66">
        <v>6.2202950617403392E-3</v>
      </c>
      <c r="G171" s="44"/>
    </row>
    <row r="172" spans="1:7" x14ac:dyDescent="0.35">
      <c r="A172" s="41" t="s">
        <v>128</v>
      </c>
      <c r="D172" s="57">
        <v>297827.96000000002</v>
      </c>
      <c r="E172" s="68">
        <v>19</v>
      </c>
      <c r="F172" s="66">
        <v>1.2022951358798644E-3</v>
      </c>
      <c r="G172" s="44"/>
    </row>
    <row r="173" spans="1:7" x14ac:dyDescent="0.35">
      <c r="A173" s="41" t="s">
        <v>129</v>
      </c>
      <c r="D173" s="19">
        <v>19998.88</v>
      </c>
      <c r="E173" s="69">
        <v>2</v>
      </c>
      <c r="F173" s="66">
        <v>8.0733038452954865E-5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1858694.5799999998</v>
      </c>
      <c r="E175" s="68">
        <v>126</v>
      </c>
      <c r="F175" s="74">
        <v>7.5033232360731585E-3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1.7041379E-3</v>
      </c>
      <c r="E178" s="66">
        <v>1.0516475999999999E-3</v>
      </c>
      <c r="F178" s="65"/>
      <c r="G178" s="44"/>
    </row>
    <row r="179" spans="1:7" x14ac:dyDescent="0.35">
      <c r="A179" s="26" t="s">
        <v>134</v>
      </c>
      <c r="D179" s="66">
        <v>1.3228694999999999E-3</v>
      </c>
      <c r="E179" s="66">
        <v>9.6034569999999995E-4</v>
      </c>
      <c r="F179" s="65"/>
      <c r="G179" s="44"/>
    </row>
    <row r="180" spans="1:7" x14ac:dyDescent="0.35">
      <c r="A180" s="26" t="s">
        <v>135</v>
      </c>
      <c r="D180" s="66">
        <v>1.2777836E-3</v>
      </c>
      <c r="E180" s="66">
        <v>8.9913359999999997E-4</v>
      </c>
      <c r="F180" s="65"/>
      <c r="G180" s="44"/>
    </row>
    <row r="181" spans="1:7" x14ac:dyDescent="0.35">
      <c r="A181" s="26" t="s">
        <v>136</v>
      </c>
      <c r="D181" s="66">
        <v>1.2830281743328193E-3</v>
      </c>
      <c r="E181" s="66">
        <v>8.7668030391583869E-4</v>
      </c>
      <c r="F181" s="43"/>
      <c r="G181" s="44"/>
    </row>
    <row r="182" spans="1:7" x14ac:dyDescent="0.35">
      <c r="A182" s="26" t="s">
        <v>137</v>
      </c>
      <c r="D182" s="66">
        <v>1.396954793583205E-3</v>
      </c>
      <c r="E182" s="66">
        <v>9.4695180097895961E-4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345317.68</v>
      </c>
      <c r="F184" s="43"/>
      <c r="G184" s="44"/>
    </row>
    <row r="185" spans="1:7" x14ac:dyDescent="0.35">
      <c r="A185" s="2" t="s">
        <v>139</v>
      </c>
      <c r="D185" s="66">
        <v>1.394005341195365E-3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1059918.52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72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A3EE-76AC-4321-B84D-F21F29199359}">
  <sheetPr codeName="Sheet13">
    <pageSetUpPr fitToPage="1"/>
  </sheetPr>
  <dimension ref="A1:IV228"/>
  <sheetViews>
    <sheetView showRuler="0" zoomScale="80" zoomScaleNormal="80" zoomScaleSheetLayoutView="90" workbookViewId="0">
      <selection activeCell="A35" sqref="A3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45260</v>
      </c>
      <c r="C3" s="7" t="s">
        <v>2</v>
      </c>
      <c r="D3" s="2">
        <v>30</v>
      </c>
      <c r="E3" s="2" t="s">
        <v>3</v>
      </c>
      <c r="F3" s="8">
        <v>45231</v>
      </c>
      <c r="G3" s="2"/>
    </row>
    <row r="4" spans="1:13" ht="15.75" customHeight="1" x14ac:dyDescent="0.45">
      <c r="A4" s="2" t="s">
        <v>4</v>
      </c>
      <c r="B4" s="6">
        <v>45275</v>
      </c>
      <c r="C4" s="7" t="s">
        <v>5</v>
      </c>
      <c r="D4" s="9">
        <v>30</v>
      </c>
      <c r="E4" s="2" t="s">
        <v>6</v>
      </c>
      <c r="F4" s="8">
        <v>45260</v>
      </c>
      <c r="G4" s="2"/>
    </row>
    <row r="5" spans="1:13" ht="17.25" customHeight="1" x14ac:dyDescent="0.45">
      <c r="C5" s="5"/>
      <c r="E5" s="2" t="s">
        <v>7</v>
      </c>
      <c r="F5" s="8">
        <v>45245</v>
      </c>
      <c r="G5" s="2"/>
    </row>
    <row r="6" spans="1:13" ht="15.75" customHeight="1" x14ac:dyDescent="0.45">
      <c r="C6" s="5"/>
      <c r="E6" s="2" t="s">
        <v>8</v>
      </c>
      <c r="F6" s="8">
        <v>45275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132584815.47</v>
      </c>
      <c r="E10" s="19">
        <v>122424329.48</v>
      </c>
      <c r="F10" s="20">
        <f>IF(C12&lt;=0,0,E10/C12)</f>
        <v>0.11691328840590233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2973387.39</v>
      </c>
      <c r="E11" s="19">
        <v>2618552.16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129611428.08</v>
      </c>
      <c r="E12" s="19">
        <v>119805777.32000001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129611428.08</v>
      </c>
      <c r="E13" s="19">
        <f>SUM(E14:E19)</f>
        <v>119805777.32000001</v>
      </c>
      <c r="F13" s="20">
        <f>IF(C13&lt;=0,0,E13/C13)</f>
        <v>0.11441261272167901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82473577.890000001</v>
      </c>
      <c r="E18" s="19">
        <v>72667927.13000001</v>
      </c>
      <c r="F18" s="20">
        <f t="shared" si="0"/>
        <v>0.85491678976470598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9805650.7599999905</v>
      </c>
      <c r="C27" s="18">
        <v>116837.57</v>
      </c>
      <c r="D27" s="34">
        <f t="shared" si="1"/>
        <v>115.36059717647048</v>
      </c>
      <c r="E27" s="35">
        <f t="shared" si="2"/>
        <v>1.3745596470588237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9805650.7599999905</v>
      </c>
      <c r="C29" s="36">
        <f>SUM(C23:C28)</f>
        <v>116837.57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356116.64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356116.64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10020712.380000001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10020712.380000001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87262.65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10464091.670000002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18681</v>
      </c>
      <c r="E51" s="48">
        <v>129611428.08</v>
      </c>
      <c r="F51" s="43"/>
      <c r="G51" s="44"/>
    </row>
    <row r="52" spans="1:7" x14ac:dyDescent="0.35">
      <c r="A52" s="26" t="s">
        <v>44</v>
      </c>
      <c r="D52" s="10"/>
      <c r="E52" s="45">
        <f>D12-E12</f>
        <v>9805650.7599999905</v>
      </c>
      <c r="F52" s="43"/>
      <c r="G52" s="44"/>
    </row>
    <row r="53" spans="1:7" x14ac:dyDescent="0.35">
      <c r="A53" s="26"/>
      <c r="D53" s="55">
        <v>18118</v>
      </c>
      <c r="E53" s="56">
        <f>E51-E52</f>
        <v>119805777.32000001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10464091.670000002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10464091.670000002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110487.35</v>
      </c>
      <c r="F64" s="43"/>
      <c r="G64" s="44"/>
    </row>
    <row r="65" spans="1:7" x14ac:dyDescent="0.35">
      <c r="A65" s="41" t="s">
        <v>51</v>
      </c>
      <c r="E65" s="57">
        <v>110487.35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116837.57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116837.57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116837.57</v>
      </c>
      <c r="F110" s="43"/>
      <c r="G110" s="44"/>
    </row>
    <row r="111" spans="1:7" x14ac:dyDescent="0.35">
      <c r="A111" s="58" t="s">
        <v>86</v>
      </c>
      <c r="E111" s="12">
        <f>E74+E82+E90+E98+E106</f>
        <v>116837.57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10236766.753775002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9805650.7599999905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9805650.7599999905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431115.99377501197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431115.99377501197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3.2472193699999999E-2</v>
      </c>
      <c r="F153" s="43"/>
      <c r="G153" s="44"/>
    </row>
    <row r="154" spans="1:256" x14ac:dyDescent="0.35">
      <c r="A154" s="26" t="s">
        <v>114</v>
      </c>
      <c r="E154" s="60">
        <v>18.382802999999999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139773.60999999999</v>
      </c>
      <c r="E157" s="2">
        <v>15</v>
      </c>
      <c r="F157" s="65"/>
      <c r="G157" s="44"/>
    </row>
    <row r="158" spans="1:256" x14ac:dyDescent="0.35">
      <c r="A158" s="26" t="s">
        <v>116</v>
      </c>
      <c r="D158" s="61">
        <v>87262.65</v>
      </c>
      <c r="F158" s="43"/>
      <c r="G158" s="44"/>
    </row>
    <row r="159" spans="1:256" x14ac:dyDescent="0.35">
      <c r="A159" s="2" t="s">
        <v>117</v>
      </c>
      <c r="D159" s="22">
        <f>+D157-D158</f>
        <v>52510.959999999992</v>
      </c>
    </row>
    <row r="160" spans="1:256" x14ac:dyDescent="0.35">
      <c r="A160" s="26" t="s">
        <v>118</v>
      </c>
      <c r="D160" s="12">
        <v>132584815.47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-2.1306640000000001E-4</v>
      </c>
      <c r="F162" s="65"/>
      <c r="G162" s="44"/>
    </row>
    <row r="163" spans="1:7" x14ac:dyDescent="0.35">
      <c r="A163" s="26" t="s">
        <v>120</v>
      </c>
      <c r="D163" s="66">
        <v>6.9442959000000004E-3</v>
      </c>
      <c r="F163" s="65"/>
      <c r="G163" s="44"/>
    </row>
    <row r="164" spans="1:7" x14ac:dyDescent="0.35">
      <c r="A164" s="26" t="s">
        <v>121</v>
      </c>
      <c r="D164" s="66">
        <v>1.5694311000000001E-3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4.7526673229226612E-3</v>
      </c>
      <c r="F165" s="43"/>
      <c r="G165" s="44"/>
    </row>
    <row r="166" spans="1:7" x14ac:dyDescent="0.35">
      <c r="A166" s="26" t="s">
        <v>123</v>
      </c>
      <c r="D166" s="64">
        <f>AVERAGE(D162:D165)</f>
        <v>3.2633319807306655E-3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3242316.8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1384290.28</v>
      </c>
      <c r="E171" s="68">
        <v>142</v>
      </c>
      <c r="F171" s="66">
        <v>1.1307313553439934E-2</v>
      </c>
      <c r="G171" s="44"/>
    </row>
    <row r="172" spans="1:7" x14ac:dyDescent="0.35">
      <c r="A172" s="41" t="s">
        <v>128</v>
      </c>
      <c r="D172" s="57">
        <v>405517.29</v>
      </c>
      <c r="E172" s="68">
        <v>36</v>
      </c>
      <c r="F172" s="66">
        <v>3.3123913500073348E-3</v>
      </c>
      <c r="G172" s="44"/>
    </row>
    <row r="173" spans="1:7" x14ac:dyDescent="0.35">
      <c r="A173" s="41" t="s">
        <v>129</v>
      </c>
      <c r="D173" s="19">
        <v>57867.17</v>
      </c>
      <c r="E173" s="69">
        <v>7</v>
      </c>
      <c r="F173" s="66">
        <v>4.7267704259269425E-4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1847674.74</v>
      </c>
      <c r="E175" s="68">
        <f>SUM(E171:E174)</f>
        <v>185</v>
      </c>
      <c r="F175" s="74">
        <f>SUM(F171:F174)</f>
        <v>1.5092381946039964E-2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2.4478057000000002E-3</v>
      </c>
      <c r="E178" s="66">
        <v>1.4544359999999999E-3</v>
      </c>
      <c r="F178" s="65"/>
      <c r="G178" s="44"/>
    </row>
    <row r="179" spans="1:7" x14ac:dyDescent="0.35">
      <c r="A179" s="26" t="s">
        <v>134</v>
      </c>
      <c r="D179" s="66">
        <v>3.0928688999999998E-3</v>
      </c>
      <c r="E179" s="66">
        <v>2.0714656E-3</v>
      </c>
      <c r="F179" s="65"/>
      <c r="G179" s="44"/>
    </row>
    <row r="180" spans="1:7" x14ac:dyDescent="0.35">
      <c r="A180" s="26" t="s">
        <v>135</v>
      </c>
      <c r="D180" s="66">
        <v>2.7512252E-3</v>
      </c>
      <c r="E180" s="66">
        <v>1.8735614000000001E-3</v>
      </c>
      <c r="F180" s="65"/>
      <c r="G180" s="44"/>
    </row>
    <row r="181" spans="1:7" x14ac:dyDescent="0.35">
      <c r="A181" s="26" t="s">
        <v>136</v>
      </c>
      <c r="D181" s="66">
        <v>3.7850683926000288E-3</v>
      </c>
      <c r="E181" s="66">
        <f>IF(D53&lt;=0,0,SUM('Nov23'!E172:E174)/D53)</f>
        <v>2.3733303896677337E-3</v>
      </c>
      <c r="F181" s="43"/>
      <c r="G181" s="44"/>
    </row>
    <row r="182" spans="1:7" x14ac:dyDescent="0.35">
      <c r="A182" s="26" t="s">
        <v>137</v>
      </c>
      <c r="D182" s="66">
        <f>AVERAGE(D178:D181)</f>
        <v>3.0192420481500075E-3</v>
      </c>
      <c r="E182" s="66">
        <f>AVERAGE(E178:E181)</f>
        <v>1.9431983474169335E-3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463384.46</v>
      </c>
      <c r="F184" s="43"/>
      <c r="G184" s="44"/>
    </row>
    <row r="185" spans="1:7" x14ac:dyDescent="0.35">
      <c r="A185" s="2" t="s">
        <v>139</v>
      </c>
      <c r="D185" s="66">
        <v>3.7850683926000297E-3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602211.01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57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63D2-68FB-44AC-8864-4B8F91468F00}">
  <sheetPr codeName="Sheet8">
    <pageSetUpPr fitToPage="1"/>
  </sheetPr>
  <dimension ref="A1:IV228"/>
  <sheetViews>
    <sheetView showRuler="0" zoomScale="80" zoomScaleNormal="80" zoomScaleSheetLayoutView="90" workbookViewId="0">
      <selection activeCell="B34" sqref="B3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45230</v>
      </c>
      <c r="C3" s="7" t="s">
        <v>2</v>
      </c>
      <c r="D3" s="2">
        <v>30</v>
      </c>
      <c r="E3" s="2" t="s">
        <v>3</v>
      </c>
      <c r="F3" s="8">
        <v>45200</v>
      </c>
      <c r="G3" s="2"/>
    </row>
    <row r="4" spans="1:13" ht="15.75" customHeight="1" x14ac:dyDescent="0.45">
      <c r="A4" s="2" t="s">
        <v>4</v>
      </c>
      <c r="B4" s="6">
        <v>45245</v>
      </c>
      <c r="C4" s="7" t="s">
        <v>5</v>
      </c>
      <c r="D4" s="9">
        <v>30</v>
      </c>
      <c r="E4" s="2" t="s">
        <v>6</v>
      </c>
      <c r="F4" s="8">
        <v>45230</v>
      </c>
      <c r="G4" s="2"/>
    </row>
    <row r="5" spans="1:13" ht="17.25" customHeight="1" x14ac:dyDescent="0.45">
      <c r="C5" s="5"/>
      <c r="E5" s="2" t="s">
        <v>7</v>
      </c>
      <c r="F5" s="8">
        <v>45215</v>
      </c>
      <c r="G5" s="2"/>
    </row>
    <row r="6" spans="1:13" ht="15.75" customHeight="1" x14ac:dyDescent="0.45">
      <c r="C6" s="5"/>
      <c r="E6" s="2" t="s">
        <v>8</v>
      </c>
      <c r="F6" s="8">
        <v>45245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143823119.77000001</v>
      </c>
      <c r="E10" s="19">
        <v>132584815.47</v>
      </c>
      <c r="F10" s="20">
        <f>IF(C12&lt;=0,0,E10/C12)</f>
        <v>0.12661639099946859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3385677.7</v>
      </c>
      <c r="E11" s="19">
        <v>2973387.39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140437442.07000002</v>
      </c>
      <c r="E12" s="19">
        <v>129611428.08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140437442.07000002</v>
      </c>
      <c r="E13" s="19">
        <f>SUM(E14:E19)</f>
        <v>129611428.08</v>
      </c>
      <c r="F13" s="20">
        <f>IF(C13&lt;=0,0,E13/C13)</f>
        <v>0.12377685331160782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8299591.8800000297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82473577.890000001</v>
      </c>
      <c r="F18" s="20">
        <f t="shared" si="0"/>
        <v>0.97027738694117649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8299591.8800000297</v>
      </c>
      <c r="C26" s="18">
        <v>9544.5300000000007</v>
      </c>
      <c r="D26" s="34">
        <f t="shared" si="1"/>
        <v>20.697236608478878</v>
      </c>
      <c r="E26" s="35">
        <f t="shared" si="2"/>
        <v>2.3801820448877808E-2</v>
      </c>
      <c r="F26" s="31"/>
    </row>
    <row r="27" spans="1:13" x14ac:dyDescent="0.35">
      <c r="A27" s="26" t="s">
        <v>22</v>
      </c>
      <c r="B27" s="18">
        <v>2526422.1099999947</v>
      </c>
      <c r="C27" s="18">
        <v>120416.67</v>
      </c>
      <c r="D27" s="34">
        <f t="shared" si="1"/>
        <v>29.722613058823466</v>
      </c>
      <c r="E27" s="35">
        <f t="shared" si="2"/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10826013.990000024</v>
      </c>
      <c r="C29" s="36">
        <f>SUM(C23:C28)</f>
        <v>129961.2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384722.61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384722.61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11159214.539999999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11159214.539999999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60279.72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11604216.869999999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19310</v>
      </c>
      <c r="E51" s="48">
        <v>140437442.07000002</v>
      </c>
      <c r="F51" s="43"/>
      <c r="G51" s="44"/>
    </row>
    <row r="52" spans="1:7" x14ac:dyDescent="0.35">
      <c r="A52" s="26" t="s">
        <v>44</v>
      </c>
      <c r="D52" s="10"/>
      <c r="E52" s="45">
        <f>D12-E12</f>
        <v>10826013.990000024</v>
      </c>
      <c r="F52" s="43"/>
      <c r="G52" s="44"/>
    </row>
    <row r="53" spans="1:7" x14ac:dyDescent="0.35">
      <c r="A53" s="26"/>
      <c r="D53" s="55">
        <v>18681</v>
      </c>
      <c r="E53" s="56">
        <f>E51-E52</f>
        <v>129611428.08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11604216.869999999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11604216.869999999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119852.6</v>
      </c>
      <c r="F64" s="43"/>
      <c r="G64" s="44"/>
    </row>
    <row r="65" spans="1:7" x14ac:dyDescent="0.35">
      <c r="A65" s="41" t="s">
        <v>51</v>
      </c>
      <c r="E65" s="57">
        <v>119852.6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9544.5300000000007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9544.5300000000007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129961.2</v>
      </c>
      <c r="F110" s="43"/>
      <c r="G110" s="44"/>
    </row>
    <row r="111" spans="1:7" x14ac:dyDescent="0.35">
      <c r="A111" s="58" t="s">
        <v>86</v>
      </c>
      <c r="E111" s="12">
        <f>E74+E82+E90+E98+E106</f>
        <v>129961.2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11354403.070191666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10826013.990000024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10826013.990000024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528389.08019164018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528389.08019164018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3.2287800800000002E-2</v>
      </c>
      <c r="F153" s="43"/>
      <c r="G153" s="44"/>
    </row>
    <row r="154" spans="1:256" x14ac:dyDescent="0.35">
      <c r="A154" s="26" t="s">
        <v>114</v>
      </c>
      <c r="E154" s="60">
        <v>19.155379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79089.759999999995</v>
      </c>
      <c r="E157" s="2">
        <v>8</v>
      </c>
      <c r="F157" s="65"/>
      <c r="G157" s="44"/>
    </row>
    <row r="158" spans="1:256" x14ac:dyDescent="0.35">
      <c r="A158" s="26" t="s">
        <v>116</v>
      </c>
      <c r="D158" s="61">
        <v>60279.72</v>
      </c>
      <c r="F158" s="43"/>
      <c r="G158" s="44"/>
    </row>
    <row r="159" spans="1:256" x14ac:dyDescent="0.35">
      <c r="A159" s="2" t="s">
        <v>117</v>
      </c>
      <c r="D159" s="22">
        <f>+D157-D158</f>
        <v>18810.039999999994</v>
      </c>
    </row>
    <row r="160" spans="1:256" x14ac:dyDescent="0.35">
      <c r="A160" s="26" t="s">
        <v>118</v>
      </c>
      <c r="D160" s="12">
        <v>143823119.77000001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-2.3277235E-3</v>
      </c>
      <c r="F162" s="65"/>
      <c r="G162" s="44"/>
    </row>
    <row r="163" spans="1:7" x14ac:dyDescent="0.35">
      <c r="A163" s="26" t="s">
        <v>120</v>
      </c>
      <c r="D163" s="66">
        <v>-2.1306640000000001E-4</v>
      </c>
      <c r="F163" s="65"/>
      <c r="G163" s="44"/>
    </row>
    <row r="164" spans="1:7" x14ac:dyDescent="0.35">
      <c r="A164" s="26" t="s">
        <v>121</v>
      </c>
      <c r="D164" s="66">
        <v>6.9442959000000004E-3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1.5694311203996204E-3</v>
      </c>
      <c r="F165" s="43"/>
      <c r="G165" s="44"/>
    </row>
    <row r="166" spans="1:7" x14ac:dyDescent="0.35">
      <c r="A166" s="26" t="s">
        <v>123</v>
      </c>
      <c r="D166" s="64">
        <f>AVERAGE(D162:D165)</f>
        <v>1.493234280099905E-3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3189805.8399999994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1576689.17</v>
      </c>
      <c r="E171" s="68">
        <v>155</v>
      </c>
      <c r="F171" s="66">
        <v>1.1891928682864575E-2</v>
      </c>
      <c r="G171" s="44"/>
    </row>
    <row r="172" spans="1:7" x14ac:dyDescent="0.35">
      <c r="A172" s="41" t="s">
        <v>128</v>
      </c>
      <c r="D172" s="57">
        <v>276503.71999999997</v>
      </c>
      <c r="E172" s="68">
        <v>26</v>
      </c>
      <c r="F172" s="66">
        <v>2.0854855740442203E-3</v>
      </c>
      <c r="G172" s="44"/>
    </row>
    <row r="173" spans="1:7" x14ac:dyDescent="0.35">
      <c r="A173" s="41" t="s">
        <v>129</v>
      </c>
      <c r="D173" s="19">
        <v>88266.96</v>
      </c>
      <c r="E173" s="69">
        <v>9</v>
      </c>
      <c r="F173" s="66">
        <v>6.6573958478655646E-4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1941459.8499999999</v>
      </c>
      <c r="E175" s="68">
        <f>SUM(E171:E174)</f>
        <v>190</v>
      </c>
      <c r="F175" s="74">
        <f>SUM(F171:F174)</f>
        <v>1.4643153841695351E-2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2.2553645999999999E-3</v>
      </c>
      <c r="E178" s="66">
        <v>1.5033219E-3</v>
      </c>
      <c r="F178" s="65"/>
      <c r="G178" s="44"/>
    </row>
    <row r="179" spans="1:7" x14ac:dyDescent="0.35">
      <c r="A179" s="26" t="s">
        <v>134</v>
      </c>
      <c r="D179" s="66">
        <v>2.4478057000000002E-3</v>
      </c>
      <c r="E179" s="66">
        <v>1.4544359999999999E-3</v>
      </c>
      <c r="F179" s="65"/>
      <c r="G179" s="44"/>
    </row>
    <row r="180" spans="1:7" x14ac:dyDescent="0.35">
      <c r="A180" s="26" t="s">
        <v>135</v>
      </c>
      <c r="D180" s="66">
        <v>3.0928688999999998E-3</v>
      </c>
      <c r="E180" s="66">
        <v>2.0714656E-3</v>
      </c>
      <c r="F180" s="65"/>
      <c r="G180" s="44"/>
    </row>
    <row r="181" spans="1:7" x14ac:dyDescent="0.35">
      <c r="A181" s="26" t="s">
        <v>136</v>
      </c>
      <c r="D181" s="66">
        <v>2.751225158830777E-3</v>
      </c>
      <c r="E181" s="66">
        <f>IF(D53&lt;=0,0,SUM('Oct23'!E172:E174)/D53)</f>
        <v>1.8735613725175311E-3</v>
      </c>
      <c r="F181" s="43"/>
      <c r="G181" s="44"/>
    </row>
    <row r="182" spans="1:7" x14ac:dyDescent="0.35">
      <c r="A182" s="26" t="s">
        <v>137</v>
      </c>
      <c r="D182" s="66">
        <f>AVERAGE(D178:D181)</f>
        <v>2.6368160897076946E-3</v>
      </c>
      <c r="E182" s="66">
        <f>AVERAGE(E178:E181)</f>
        <v>1.7256962181293827E-3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374975.55</v>
      </c>
      <c r="F184" s="43"/>
      <c r="G184" s="44"/>
    </row>
    <row r="185" spans="1:7" x14ac:dyDescent="0.35">
      <c r="A185" s="2" t="s">
        <v>139</v>
      </c>
      <c r="D185" s="66">
        <v>2.8281937767213306E-3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811760.43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69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3DE8-169D-45B7-A3CC-86ACB2EA1953}">
  <sheetPr codeName="Sheet7">
    <pageSetUpPr fitToPage="1"/>
  </sheetPr>
  <dimension ref="A1:IV228"/>
  <sheetViews>
    <sheetView showRuler="0" zoomScale="80" zoomScaleNormal="80" zoomScaleSheetLayoutView="90" workbookViewId="0">
      <selection activeCell="D12" sqref="D12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45199</v>
      </c>
      <c r="C3" s="7" t="s">
        <v>2</v>
      </c>
      <c r="D3" s="2">
        <v>30</v>
      </c>
      <c r="E3" s="2" t="s">
        <v>3</v>
      </c>
      <c r="F3" s="8">
        <v>45170</v>
      </c>
      <c r="G3" s="2"/>
    </row>
    <row r="4" spans="1:13" ht="15.75" customHeight="1" x14ac:dyDescent="0.45">
      <c r="A4" s="2" t="s">
        <v>4</v>
      </c>
      <c r="B4" s="6">
        <v>45215</v>
      </c>
      <c r="C4" s="7" t="s">
        <v>5</v>
      </c>
      <c r="D4" s="9">
        <v>31</v>
      </c>
      <c r="E4" s="2" t="s">
        <v>6</v>
      </c>
      <c r="F4" s="8">
        <v>45199</v>
      </c>
      <c r="G4" s="2"/>
    </row>
    <row r="5" spans="1:13" ht="17.25" customHeight="1" x14ac:dyDescent="0.45">
      <c r="C5" s="5"/>
      <c r="E5" s="2" t="s">
        <v>7</v>
      </c>
      <c r="F5" s="8">
        <v>45184</v>
      </c>
      <c r="G5" s="2"/>
    </row>
    <row r="6" spans="1:13" ht="15.75" customHeight="1" x14ac:dyDescent="0.45">
      <c r="C6" s="5"/>
      <c r="E6" s="2" t="s">
        <v>8</v>
      </c>
      <c r="F6" s="8">
        <v>45215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154995791.03999999</v>
      </c>
      <c r="E10" s="19">
        <v>143823119.77000001</v>
      </c>
      <c r="F10" s="20">
        <f>IF(C12&lt;=0,0,E10/C12)</f>
        <v>0.13734879294440913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3810401</v>
      </c>
      <c r="E11" s="19">
        <v>3385677.7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151185390.03999999</v>
      </c>
      <c r="E12" s="19">
        <v>140437442.07000002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151185390.03999999</v>
      </c>
      <c r="E13" s="19">
        <f>SUM(E14:E19)</f>
        <v>140437442.07000002</v>
      </c>
      <c r="F13" s="20">
        <f>IF(C13&lt;=0,0,E13/C13)</f>
        <v>0.13411552456490619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19047539.850000001</v>
      </c>
      <c r="E17" s="19">
        <v>8299591.8800000325</v>
      </c>
      <c r="F17" s="20">
        <f t="shared" si="0"/>
        <v>2.0697236608478883E-2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10747947.969999969</v>
      </c>
      <c r="C26" s="18">
        <v>21904.67</v>
      </c>
      <c r="D26" s="34">
        <f t="shared" si="1"/>
        <v>26.802862768079724</v>
      </c>
      <c r="E26" s="35">
        <f t="shared" si="2"/>
        <v>5.462511221945137E-2</v>
      </c>
      <c r="F26" s="31"/>
    </row>
    <row r="27" spans="1:13" x14ac:dyDescent="0.35">
      <c r="A27" s="26" t="s">
        <v>22</v>
      </c>
      <c r="B27" s="18">
        <v>0</v>
      </c>
      <c r="C27" s="18">
        <v>120416.67</v>
      </c>
      <c r="D27" s="34">
        <f t="shared" si="1"/>
        <v>0</v>
      </c>
      <c r="E27" s="35">
        <f t="shared" si="2"/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10747947.969999969</v>
      </c>
      <c r="C29" s="36">
        <f>SUM(C23:C28)</f>
        <v>142321.34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410939.94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410939.94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11043441.130000001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11043441.130000001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39535.42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11493916.49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19939</v>
      </c>
      <c r="E51" s="48">
        <v>151185390.03999999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10747947.969999969</v>
      </c>
      <c r="F52" s="43"/>
      <c r="G52" s="44"/>
    </row>
    <row r="53" spans="1:7" x14ac:dyDescent="0.35">
      <c r="A53" s="26"/>
      <c r="D53" s="55">
        <v>19310</v>
      </c>
      <c r="E53" s="56">
        <f>E51-E52</f>
        <v>140437442.07000002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11493916.49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11493916.49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129163.16</v>
      </c>
      <c r="F64" s="43"/>
      <c r="G64" s="44"/>
    </row>
    <row r="65" spans="1:7" x14ac:dyDescent="0.35">
      <c r="A65" s="41" t="s">
        <v>51</v>
      </c>
      <c r="E65" s="57">
        <v>129163.16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21904.67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21904.67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142321.34</v>
      </c>
      <c r="F110" s="43"/>
      <c r="G110" s="44"/>
    </row>
    <row r="111" spans="1:7" x14ac:dyDescent="0.35">
      <c r="A111" s="58" t="s">
        <v>86</v>
      </c>
      <c r="E111" s="12">
        <f>E74+E82+E90+E98+E106</f>
        <v>142321.34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11222431.990800001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10747947.969999969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10747947.969999969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474484.02080003172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474484.02080003172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3.20658173E-2</v>
      </c>
      <c r="F153" s="43"/>
      <c r="G153" s="44"/>
    </row>
    <row r="154" spans="1:256" x14ac:dyDescent="0.35">
      <c r="A154" s="26" t="s">
        <v>114</v>
      </c>
      <c r="E154" s="60">
        <v>19.968616999999998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129230.14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39535.42</v>
      </c>
      <c r="F158" s="43"/>
      <c r="G158" s="44"/>
    </row>
    <row r="159" spans="1:256" x14ac:dyDescent="0.35">
      <c r="A159" s="2" t="s">
        <v>117</v>
      </c>
      <c r="D159" s="22">
        <f>+D157-D158</f>
        <v>89694.720000000001</v>
      </c>
    </row>
    <row r="160" spans="1:256" x14ac:dyDescent="0.35">
      <c r="A160" s="26" t="s">
        <v>118</v>
      </c>
      <c r="D160" s="12">
        <v>154995791.03999999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-2.5281891000000002E-3</v>
      </c>
      <c r="F162" s="65"/>
      <c r="G162" s="44"/>
    </row>
    <row r="163" spans="1:7" x14ac:dyDescent="0.35">
      <c r="A163" s="26" t="s">
        <v>120</v>
      </c>
      <c r="D163" s="66">
        <v>-2.3277235E-3</v>
      </c>
      <c r="F163" s="65"/>
      <c r="G163" s="44"/>
    </row>
    <row r="164" spans="1:7" x14ac:dyDescent="0.35">
      <c r="A164" s="26" t="s">
        <v>121</v>
      </c>
      <c r="D164" s="66">
        <v>-2.1306640000000001E-4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6.9442959242824107E-3</v>
      </c>
      <c r="F165" s="43"/>
      <c r="G165" s="44"/>
    </row>
    <row r="166" spans="1:7" x14ac:dyDescent="0.35">
      <c r="A166" s="26" t="s">
        <v>123</v>
      </c>
      <c r="D166" s="64">
        <f>AVERAGE(D162:D165)</f>
        <v>4.6882923107060279E-4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3170995.8000000003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1211159.77</v>
      </c>
      <c r="E171" s="68">
        <v>125</v>
      </c>
      <c r="F171" s="66">
        <v>8.4211757604540239E-3</v>
      </c>
      <c r="G171" s="44"/>
    </row>
    <row r="172" spans="1:7" x14ac:dyDescent="0.35">
      <c r="A172" s="41" t="s">
        <v>128</v>
      </c>
      <c r="D172" s="57">
        <v>397172.89</v>
      </c>
      <c r="E172" s="68">
        <v>34</v>
      </c>
      <c r="F172" s="66">
        <v>2.7615371620025595E-3</v>
      </c>
      <c r="G172" s="44"/>
    </row>
    <row r="173" spans="1:7" x14ac:dyDescent="0.35">
      <c r="A173" s="41" t="s">
        <v>129</v>
      </c>
      <c r="D173" s="19">
        <v>47653.16</v>
      </c>
      <c r="E173" s="69">
        <v>6</v>
      </c>
      <c r="F173" s="66">
        <v>3.3133170853341448E-4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1655985.82</v>
      </c>
      <c r="E175" s="68">
        <f>SUM(E171:E174)</f>
        <v>165</v>
      </c>
      <c r="F175" s="74">
        <f>SUM(F171:F174)</f>
        <v>1.1514044630989999E-2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1.4311249000000001E-3</v>
      </c>
      <c r="E178" s="66">
        <v>1.0373933000000001E-3</v>
      </c>
      <c r="F178" s="65"/>
      <c r="G178" s="44"/>
    </row>
    <row r="179" spans="1:7" x14ac:dyDescent="0.35">
      <c r="A179" s="26" t="s">
        <v>134</v>
      </c>
      <c r="D179" s="66">
        <v>2.2553645999999999E-3</v>
      </c>
      <c r="E179" s="66">
        <v>1.5033219E-3</v>
      </c>
      <c r="F179" s="65"/>
      <c r="G179" s="44"/>
    </row>
    <row r="180" spans="1:7" x14ac:dyDescent="0.35">
      <c r="A180" s="26" t="s">
        <v>135</v>
      </c>
      <c r="D180" s="66">
        <v>2.4478057000000002E-3</v>
      </c>
      <c r="E180" s="66">
        <v>1.4544359999999999E-3</v>
      </c>
      <c r="F180" s="65"/>
      <c r="G180" s="44"/>
    </row>
    <row r="181" spans="1:7" x14ac:dyDescent="0.35">
      <c r="A181" s="26" t="s">
        <v>136</v>
      </c>
      <c r="D181" s="66">
        <v>3.092868870535974E-3</v>
      </c>
      <c r="E181" s="66">
        <f>IF(D53&lt;=0,0,SUM('Sep23'!E172:E174)/D53)</f>
        <v>2.0714655618850335E-3</v>
      </c>
      <c r="F181" s="43"/>
      <c r="G181" s="44"/>
    </row>
    <row r="182" spans="1:7" x14ac:dyDescent="0.35">
      <c r="A182" s="26" t="s">
        <v>137</v>
      </c>
      <c r="D182" s="66">
        <f>AVERAGE(D178:D181)</f>
        <v>2.3067910176339935E-3</v>
      </c>
      <c r="E182" s="66">
        <f>AVERAGE(E178:E181)</f>
        <v>1.5166541904712582E-3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444826.05</v>
      </c>
      <c r="F184" s="43"/>
      <c r="G184" s="44"/>
    </row>
    <row r="185" spans="1:7" x14ac:dyDescent="0.35">
      <c r="A185" s="2" t="s">
        <v>139</v>
      </c>
      <c r="D185" s="66">
        <v>3.0928688705359735E-3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679899.9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55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5DEF7-EEAF-47C4-8F3E-B485F7F3B4F9}">
  <sheetPr codeName="Sheet12">
    <pageSetUpPr fitToPage="1"/>
  </sheetPr>
  <dimension ref="A1:IV228"/>
  <sheetViews>
    <sheetView showRuler="0" zoomScale="80" zoomScaleNormal="80" zoomScaleSheetLayoutView="90" workbookViewId="0">
      <selection activeCell="D7" sqref="D7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45169</v>
      </c>
      <c r="C3" s="7" t="s">
        <v>2</v>
      </c>
      <c r="D3" s="2">
        <v>30</v>
      </c>
      <c r="E3" s="2" t="s">
        <v>3</v>
      </c>
      <c r="F3" s="8">
        <v>45139</v>
      </c>
      <c r="G3" s="2"/>
    </row>
    <row r="4" spans="1:13" ht="15.75" customHeight="1" x14ac:dyDescent="0.45">
      <c r="A4" s="2" t="s">
        <v>4</v>
      </c>
      <c r="B4" s="6">
        <v>45184</v>
      </c>
      <c r="C4" s="7" t="s">
        <v>5</v>
      </c>
      <c r="D4" s="9">
        <v>31</v>
      </c>
      <c r="E4" s="2" t="s">
        <v>6</v>
      </c>
      <c r="F4" s="8">
        <v>45169</v>
      </c>
      <c r="G4" s="2"/>
    </row>
    <row r="5" spans="1:13" ht="17.25" customHeight="1" x14ac:dyDescent="0.45">
      <c r="C5" s="5"/>
      <c r="E5" s="2" t="s">
        <v>7</v>
      </c>
      <c r="F5" s="8">
        <v>45153</v>
      </c>
      <c r="G5" s="2"/>
    </row>
    <row r="6" spans="1:13" ht="15.75" customHeight="1" x14ac:dyDescent="0.45">
      <c r="C6" s="5"/>
      <c r="E6" s="2" t="s">
        <v>8</v>
      </c>
      <c r="F6" s="8">
        <v>45184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167060564.16</v>
      </c>
      <c r="E10" s="19">
        <v>154995791.03999999</v>
      </c>
      <c r="F10" s="20">
        <f>IF(C12&lt;=0,0,E10/C12)</f>
        <v>0.14801851638910435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4290106.4000000004</v>
      </c>
      <c r="E11" s="19">
        <v>3810401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162770457.75999999</v>
      </c>
      <c r="E12" s="19">
        <v>151185390.03999999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162770457.75999999</v>
      </c>
      <c r="E13" s="19">
        <f>SUM(E14:E19)</f>
        <v>151185390.03999999</v>
      </c>
      <c r="F13" s="20">
        <f>IF(C13&lt;=0,0,E13/C13)</f>
        <v>0.14437964401016337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30632607.57</v>
      </c>
      <c r="E17" s="19">
        <v>19047539.850000001</v>
      </c>
      <c r="F17" s="20">
        <f t="shared" si="0"/>
        <v>4.7500099376558608E-2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11585067.719999999</v>
      </c>
      <c r="C26" s="18">
        <v>35227.5</v>
      </c>
      <c r="D26" s="34">
        <f t="shared" si="1"/>
        <v>28.890443192019948</v>
      </c>
      <c r="E26" s="35">
        <f t="shared" si="2"/>
        <v>8.7849127182044892E-2</v>
      </c>
      <c r="F26" s="31"/>
    </row>
    <row r="27" spans="1:13" x14ac:dyDescent="0.35">
      <c r="A27" s="26" t="s">
        <v>22</v>
      </c>
      <c r="B27" s="18">
        <v>0</v>
      </c>
      <c r="C27" s="18">
        <v>120416.67</v>
      </c>
      <c r="D27" s="34">
        <f t="shared" si="1"/>
        <v>0</v>
      </c>
      <c r="E27" s="35">
        <f t="shared" si="2"/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11585067.719999999</v>
      </c>
      <c r="C29" s="36">
        <f>SUM(C23:C28)</f>
        <v>155644.16999999998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449523.87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449523.87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12007012.960000001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12007012.960000001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60726.41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12517263.24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20621</v>
      </c>
      <c r="E51" s="48">
        <v>162770457.75999999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11585067.719999999</v>
      </c>
      <c r="F52" s="43"/>
      <c r="G52" s="44"/>
    </row>
    <row r="53" spans="1:7" x14ac:dyDescent="0.35">
      <c r="A53" s="26"/>
      <c r="D53" s="55">
        <v>19939</v>
      </c>
      <c r="E53" s="56">
        <f>E51-E52</f>
        <v>151185390.03999999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12517263.24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12517263.24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139217.14000000001</v>
      </c>
      <c r="F64" s="43"/>
      <c r="G64" s="44"/>
    </row>
    <row r="65" spans="1:7" x14ac:dyDescent="0.35">
      <c r="A65" s="41" t="s">
        <v>51</v>
      </c>
      <c r="E65" s="57">
        <v>139217.14000000001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35227.5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35227.5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155644.16999999998</v>
      </c>
      <c r="F110" s="43"/>
      <c r="G110" s="44"/>
    </row>
    <row r="111" spans="1:7" x14ac:dyDescent="0.35">
      <c r="A111" s="58" t="s">
        <v>86</v>
      </c>
      <c r="E111" s="12">
        <f>E74+E82+E90+E98+E106</f>
        <v>155644.16999999998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12222401.9332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11585067.719999999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11585067.719999999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637334.21320000105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637334.21320000105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3.1905756200000003E-2</v>
      </c>
      <c r="F153" s="43"/>
      <c r="G153" s="44"/>
    </row>
    <row r="154" spans="1:256" x14ac:dyDescent="0.35">
      <c r="A154" s="26" t="s">
        <v>114</v>
      </c>
      <c r="E154" s="60">
        <v>20.762774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57760.160000000003</v>
      </c>
      <c r="E157" s="2">
        <v>6</v>
      </c>
      <c r="F157" s="65"/>
      <c r="G157" s="44"/>
    </row>
    <row r="158" spans="1:256" x14ac:dyDescent="0.35">
      <c r="A158" s="26" t="s">
        <v>116</v>
      </c>
      <c r="D158" s="61">
        <v>60726.41</v>
      </c>
      <c r="F158" s="43"/>
      <c r="G158" s="44"/>
    </row>
    <row r="159" spans="1:256" x14ac:dyDescent="0.35">
      <c r="A159" s="2" t="s">
        <v>117</v>
      </c>
      <c r="D159" s="22">
        <f>+D157-D158</f>
        <v>-2966.25</v>
      </c>
    </row>
    <row r="160" spans="1:256" x14ac:dyDescent="0.35">
      <c r="A160" s="26" t="s">
        <v>118</v>
      </c>
      <c r="D160" s="12">
        <v>167060564.16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-1.3175105E-3</v>
      </c>
      <c r="F162" s="65"/>
      <c r="G162" s="44"/>
    </row>
    <row r="163" spans="1:7" x14ac:dyDescent="0.35">
      <c r="A163" s="26" t="s">
        <v>120</v>
      </c>
      <c r="D163" s="66">
        <v>-2.5281891000000002E-3</v>
      </c>
      <c r="F163" s="65"/>
      <c r="G163" s="44"/>
    </row>
    <row r="164" spans="1:7" x14ac:dyDescent="0.35">
      <c r="A164" s="26" t="s">
        <v>121</v>
      </c>
      <c r="D164" s="66">
        <v>-2.3277235E-3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-2.1306644197555425E-4</v>
      </c>
      <c r="F165" s="43"/>
      <c r="G165" s="44"/>
    </row>
    <row r="166" spans="1:7" x14ac:dyDescent="0.35">
      <c r="A166" s="26" t="s">
        <v>123</v>
      </c>
      <c r="D166" s="64">
        <f>AVERAGE(D162:D165)</f>
        <v>-1.5966223854938886E-3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3081301.08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1363184.88</v>
      </c>
      <c r="E171" s="68">
        <v>127</v>
      </c>
      <c r="F171" s="66">
        <v>8.7949799852836061E-3</v>
      </c>
      <c r="G171" s="44"/>
    </row>
    <row r="172" spans="1:7" x14ac:dyDescent="0.35">
      <c r="A172" s="41" t="s">
        <v>128</v>
      </c>
      <c r="D172" s="57">
        <v>328602.07</v>
      </c>
      <c r="E172" s="68">
        <v>25</v>
      </c>
      <c r="F172" s="66">
        <v>2.1200709244756019E-3</v>
      </c>
      <c r="G172" s="44"/>
    </row>
    <row r="173" spans="1:7" x14ac:dyDescent="0.35">
      <c r="A173" s="41" t="s">
        <v>129</v>
      </c>
      <c r="D173" s="19">
        <v>50797.51</v>
      </c>
      <c r="E173" s="69">
        <v>4</v>
      </c>
      <c r="F173" s="66">
        <v>3.2773477046799685E-4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1742584.46</v>
      </c>
      <c r="E175" s="68">
        <f>SUM(E171:E174)</f>
        <v>156</v>
      </c>
      <c r="F175" s="74">
        <f>SUM(F171:F174)</f>
        <v>1.1242785680227204E-2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1.5084451E-3</v>
      </c>
      <c r="E178" s="66">
        <v>1.1008164E-3</v>
      </c>
      <c r="F178" s="65"/>
      <c r="G178" s="44"/>
    </row>
    <row r="179" spans="1:7" x14ac:dyDescent="0.35">
      <c r="A179" s="26" t="s">
        <v>134</v>
      </c>
      <c r="D179" s="66">
        <v>1.4311249000000001E-3</v>
      </c>
      <c r="E179" s="66">
        <v>1.0373933000000001E-3</v>
      </c>
      <c r="F179" s="65"/>
      <c r="G179" s="44"/>
    </row>
    <row r="180" spans="1:7" x14ac:dyDescent="0.35">
      <c r="A180" s="26" t="s">
        <v>135</v>
      </c>
      <c r="D180" s="66">
        <v>2.2553645999999999E-3</v>
      </c>
      <c r="E180" s="66">
        <v>1.5033219E-3</v>
      </c>
      <c r="F180" s="65"/>
      <c r="G180" s="44"/>
    </row>
    <row r="181" spans="1:7" x14ac:dyDescent="0.35">
      <c r="A181" s="26" t="s">
        <v>136</v>
      </c>
      <c r="D181" s="66">
        <v>2.4478056949435987E-3</v>
      </c>
      <c r="E181" s="66">
        <f>IF(D53&lt;=0,0,SUM('Aug23'!E172:E174)/D53)</f>
        <v>1.454436029891168E-3</v>
      </c>
      <c r="F181" s="43"/>
      <c r="G181" s="44"/>
    </row>
    <row r="182" spans="1:7" x14ac:dyDescent="0.35">
      <c r="A182" s="26" t="s">
        <v>137</v>
      </c>
      <c r="D182" s="66">
        <f>AVERAGE(D178:D181)</f>
        <v>1.9106850737358994E-3</v>
      </c>
      <c r="E182" s="66">
        <f>AVERAGE(E178:E181)</f>
        <v>1.2739919074727921E-3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427417.11</v>
      </c>
      <c r="F184" s="43"/>
      <c r="G184" s="44"/>
    </row>
    <row r="185" spans="1:7" x14ac:dyDescent="0.35">
      <c r="A185" s="2" t="s">
        <v>139</v>
      </c>
      <c r="D185" s="66">
        <v>2.7576046235326212E-3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684041.63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59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301E-6756-4282-8A43-C4E55F4136E6}">
  <sheetPr codeName="Sheet11">
    <pageSetUpPr fitToPage="1"/>
  </sheetPr>
  <dimension ref="A1:IV228"/>
  <sheetViews>
    <sheetView showRuler="0" zoomScale="80" zoomScaleNormal="80" zoomScaleSheetLayoutView="90" workbookViewId="0">
      <selection activeCell="A16" sqref="A1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45138</v>
      </c>
      <c r="C3" s="7" t="s">
        <v>2</v>
      </c>
      <c r="D3" s="2">
        <v>30</v>
      </c>
      <c r="E3" s="2" t="s">
        <v>3</v>
      </c>
      <c r="F3" s="8">
        <v>45108</v>
      </c>
      <c r="G3" s="2"/>
    </row>
    <row r="4" spans="1:13" ht="15.75" customHeight="1" x14ac:dyDescent="0.45">
      <c r="A4" s="2" t="s">
        <v>4</v>
      </c>
      <c r="B4" s="6">
        <v>45153</v>
      </c>
      <c r="C4" s="7" t="s">
        <v>5</v>
      </c>
      <c r="D4" s="9">
        <v>29</v>
      </c>
      <c r="E4" s="2" t="s">
        <v>6</v>
      </c>
      <c r="F4" s="8">
        <v>45138</v>
      </c>
      <c r="G4" s="2"/>
    </row>
    <row r="5" spans="1:13" ht="17.25" customHeight="1" x14ac:dyDescent="0.45">
      <c r="C5" s="5"/>
      <c r="E5" s="2" t="s">
        <v>7</v>
      </c>
      <c r="F5" s="8">
        <v>45124</v>
      </c>
      <c r="G5" s="2"/>
    </row>
    <row r="6" spans="1:13" ht="15.75" customHeight="1" x14ac:dyDescent="0.45">
      <c r="C6" s="5"/>
      <c r="E6" s="2" t="s">
        <v>8</v>
      </c>
      <c r="F6" s="8">
        <v>45153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179455901.56999999</v>
      </c>
      <c r="E10" s="19">
        <v>167060564.16</v>
      </c>
      <c r="F10" s="20">
        <f>IF(C12&lt;=0,0,E10/C12)</f>
        <v>0.15954018291831146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4804683.62</v>
      </c>
      <c r="E11" s="19">
        <v>4290106.4000000004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174651217.94999999</v>
      </c>
      <c r="E12" s="19">
        <v>162770457.75999999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174651217.94999999</v>
      </c>
      <c r="E13" s="19">
        <f>SUM(E14:E19)</f>
        <v>162770457.75999999</v>
      </c>
      <c r="F13" s="20">
        <f>IF(C13&lt;=0,0,E13/C13)</f>
        <v>0.1554431995085134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42513367.759999998</v>
      </c>
      <c r="E17" s="19">
        <v>30632607.57</v>
      </c>
      <c r="F17" s="20">
        <f t="shared" si="0"/>
        <v>7.6390542568578551E-2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11880760.189999998</v>
      </c>
      <c r="C26" s="18">
        <v>48890.37</v>
      </c>
      <c r="D26" s="34">
        <f t="shared" si="1"/>
        <v>29.627830897755604</v>
      </c>
      <c r="E26" s="35">
        <f t="shared" si="2"/>
        <v>0.12192112219451372</v>
      </c>
      <c r="F26" s="31"/>
    </row>
    <row r="27" spans="1:13" x14ac:dyDescent="0.35">
      <c r="A27" s="26" t="s">
        <v>22</v>
      </c>
      <c r="B27" s="18">
        <v>0</v>
      </c>
      <c r="C27" s="18">
        <v>120416.67</v>
      </c>
      <c r="D27" s="34">
        <f t="shared" si="1"/>
        <v>0</v>
      </c>
      <c r="E27" s="35">
        <f t="shared" si="2"/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11880760.189999998</v>
      </c>
      <c r="C29" s="36">
        <f>SUM(C23:C28)</f>
        <v>169307.04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469401.34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469401.34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12322951.140000001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12322951.140000001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107196.58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12899549.060000001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21207</v>
      </c>
      <c r="E51" s="48">
        <v>174651217.94999999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11880760.189999998</v>
      </c>
      <c r="F52" s="43"/>
      <c r="G52" s="44"/>
    </row>
    <row r="53" spans="1:7" x14ac:dyDescent="0.35">
      <c r="A53" s="26"/>
      <c r="D53" s="55">
        <v>20621</v>
      </c>
      <c r="E53" s="56">
        <f>E51-E52</f>
        <v>162770457.75999999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12899549.060000001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12899549.060000001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149546.57999999999</v>
      </c>
      <c r="F64" s="43"/>
      <c r="G64" s="44"/>
    </row>
    <row r="65" spans="1:7" x14ac:dyDescent="0.35">
      <c r="A65" s="41" t="s">
        <v>51</v>
      </c>
      <c r="E65" s="57">
        <v>149546.57999999999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48890.37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48890.37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169307.04</v>
      </c>
      <c r="F110" s="43"/>
      <c r="G110" s="44"/>
    </row>
    <row r="111" spans="1:7" x14ac:dyDescent="0.35">
      <c r="A111" s="58" t="s">
        <v>86</v>
      </c>
      <c r="E111" s="12">
        <f>E74+E82+E90+E98+E106</f>
        <v>169307.04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12580695.435358334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11880760.189999998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11880760.189999998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699935.24535833672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699935.24535833672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3.1728112400000001E-2</v>
      </c>
      <c r="F153" s="43"/>
      <c r="G153" s="44"/>
    </row>
    <row r="154" spans="1:256" x14ac:dyDescent="0.35">
      <c r="A154" s="26" t="s">
        <v>114</v>
      </c>
      <c r="E154" s="60">
        <v>21.573560000000001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72386.27</v>
      </c>
      <c r="E157" s="2">
        <v>8</v>
      </c>
      <c r="F157" s="65"/>
      <c r="G157" s="44"/>
    </row>
    <row r="158" spans="1:256" x14ac:dyDescent="0.35">
      <c r="A158" s="26" t="s">
        <v>116</v>
      </c>
      <c r="D158" s="61">
        <v>107196.58</v>
      </c>
      <c r="F158" s="43"/>
      <c r="G158" s="44"/>
    </row>
    <row r="159" spans="1:256" x14ac:dyDescent="0.35">
      <c r="A159" s="2" t="s">
        <v>117</v>
      </c>
      <c r="D159" s="22">
        <f>+D157-D158</f>
        <v>-34810.31</v>
      </c>
    </row>
    <row r="160" spans="1:256" x14ac:dyDescent="0.35">
      <c r="A160" s="26" t="s">
        <v>118</v>
      </c>
      <c r="D160" s="12">
        <v>179455901.56999999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4.7733154000000003E-3</v>
      </c>
      <c r="F162" s="65"/>
      <c r="G162" s="44"/>
    </row>
    <row r="163" spans="1:7" x14ac:dyDescent="0.35">
      <c r="A163" s="26" t="s">
        <v>120</v>
      </c>
      <c r="D163" s="66">
        <v>-1.3175105E-3</v>
      </c>
      <c r="F163" s="65"/>
      <c r="G163" s="44"/>
    </row>
    <row r="164" spans="1:7" x14ac:dyDescent="0.35">
      <c r="A164" s="26" t="s">
        <v>121</v>
      </c>
      <c r="D164" s="66">
        <v>-2.5281891000000002E-3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-2.3277235039108443E-3</v>
      </c>
      <c r="F165" s="43"/>
      <c r="G165" s="44"/>
    </row>
    <row r="166" spans="1:7" x14ac:dyDescent="0.35">
      <c r="A166" s="26" t="s">
        <v>123</v>
      </c>
      <c r="D166" s="64">
        <f>AVERAGE(D162:D165)</f>
        <v>-3.5002692597771098E-4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3084267.33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1560214.76</v>
      </c>
      <c r="E171" s="68">
        <v>129</v>
      </c>
      <c r="F171" s="66">
        <v>9.3392163964304917E-3</v>
      </c>
      <c r="G171" s="44"/>
    </row>
    <row r="172" spans="1:7" x14ac:dyDescent="0.35">
      <c r="A172" s="41" t="s">
        <v>128</v>
      </c>
      <c r="D172" s="57">
        <v>375814.73</v>
      </c>
      <c r="E172" s="68">
        <v>30</v>
      </c>
      <c r="F172" s="66">
        <v>2.2495717758984012E-3</v>
      </c>
      <c r="G172" s="44"/>
    </row>
    <row r="173" spans="1:7" x14ac:dyDescent="0.35">
      <c r="A173" s="41" t="s">
        <v>129</v>
      </c>
      <c r="D173" s="19">
        <v>967.75</v>
      </c>
      <c r="E173" s="69">
        <v>1</v>
      </c>
      <c r="F173" s="66">
        <v>5.7928093614789338E-6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1936997.24</v>
      </c>
      <c r="E175" s="68">
        <f>SUM(E171:E174)</f>
        <v>160</v>
      </c>
      <c r="F175" s="74">
        <f>SUM(F171:F174)</f>
        <v>1.1594580981690372E-2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1.8545733000000001E-3</v>
      </c>
      <c r="E178" s="66">
        <v>1.0713329E-3</v>
      </c>
      <c r="F178" s="65"/>
      <c r="G178" s="44"/>
    </row>
    <row r="179" spans="1:7" x14ac:dyDescent="0.35">
      <c r="A179" s="26" t="s">
        <v>134</v>
      </c>
      <c r="D179" s="66">
        <v>1.5084451E-3</v>
      </c>
      <c r="E179" s="66">
        <v>1.1008164E-3</v>
      </c>
      <c r="F179" s="65"/>
      <c r="G179" s="44"/>
    </row>
    <row r="180" spans="1:7" x14ac:dyDescent="0.35">
      <c r="A180" s="26" t="s">
        <v>135</v>
      </c>
      <c r="D180" s="66">
        <v>1.4311249000000001E-3</v>
      </c>
      <c r="E180" s="66">
        <v>1.0373933000000001E-3</v>
      </c>
      <c r="F180" s="65"/>
      <c r="G180" s="44"/>
    </row>
    <row r="181" spans="1:7" x14ac:dyDescent="0.35">
      <c r="A181" s="26" t="s">
        <v>136</v>
      </c>
      <c r="D181" s="66">
        <v>2.2553645852598802E-3</v>
      </c>
      <c r="E181" s="66">
        <f>IF(D53&lt;=0,0,SUM('Jul23'!E172:E174)/D53)</f>
        <v>1.5033218563600213E-3</v>
      </c>
      <c r="F181" s="43"/>
      <c r="G181" s="44"/>
    </row>
    <row r="182" spans="1:7" x14ac:dyDescent="0.35">
      <c r="A182" s="26" t="s">
        <v>137</v>
      </c>
      <c r="D182" s="66">
        <f>AVERAGE(D178:D181)</f>
        <v>1.7623769713149698E-3</v>
      </c>
      <c r="E182" s="66">
        <f>AVERAGE(E178:E181)</f>
        <v>1.1782161140900054E-3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376782.48</v>
      </c>
      <c r="F184" s="43"/>
      <c r="G184" s="44"/>
    </row>
    <row r="185" spans="1:7" x14ac:dyDescent="0.35">
      <c r="A185" s="2" t="s">
        <v>139</v>
      </c>
      <c r="D185" s="66">
        <v>2.2553645852598802E-3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720055.9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56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9791-5F9E-4CA6-864B-D8A0CEE9CDCD}">
  <sheetPr codeName="Sheet10">
    <pageSetUpPr fitToPage="1"/>
  </sheetPr>
  <dimension ref="A1:IV228"/>
  <sheetViews>
    <sheetView showRuler="0" zoomScale="80" zoomScaleNormal="80" zoomScaleSheetLayoutView="90" workbookViewId="0">
      <selection activeCell="B11" sqref="B1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45107</v>
      </c>
      <c r="C3" s="7" t="s">
        <v>2</v>
      </c>
      <c r="D3" s="2">
        <v>30</v>
      </c>
      <c r="E3" s="2" t="s">
        <v>3</v>
      </c>
      <c r="F3" s="8">
        <v>45078</v>
      </c>
      <c r="G3" s="2"/>
    </row>
    <row r="4" spans="1:13" ht="15.75" customHeight="1" x14ac:dyDescent="0.45">
      <c r="A4" s="2" t="s">
        <v>4</v>
      </c>
      <c r="B4" s="6">
        <v>45124</v>
      </c>
      <c r="C4" s="7" t="s">
        <v>5</v>
      </c>
      <c r="D4" s="9">
        <v>32</v>
      </c>
      <c r="E4" s="2" t="s">
        <v>6</v>
      </c>
      <c r="F4" s="8">
        <v>45107</v>
      </c>
      <c r="G4" s="2"/>
    </row>
    <row r="5" spans="1:13" ht="17.25" customHeight="1" x14ac:dyDescent="0.45">
      <c r="C5" s="5"/>
      <c r="E5" s="2" t="s">
        <v>7</v>
      </c>
      <c r="F5" s="8">
        <v>45092</v>
      </c>
      <c r="G5" s="2"/>
    </row>
    <row r="6" spans="1:13" ht="15.75" customHeight="1" x14ac:dyDescent="0.45">
      <c r="C6" s="5"/>
      <c r="E6" s="2" t="s">
        <v>8</v>
      </c>
      <c r="F6" s="8">
        <v>45124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192472582.38</v>
      </c>
      <c r="E10" s="19">
        <v>179455901.56999999</v>
      </c>
      <c r="F10" s="20">
        <f>IF(C12&lt;=0,0,E10/C12)</f>
        <v>0.17137753308930459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5358089.3499999996</v>
      </c>
      <c r="E11" s="19">
        <v>4804683.62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187114493.03</v>
      </c>
      <c r="E12" s="19">
        <v>174651217.94999999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187114493.03</v>
      </c>
      <c r="E13" s="19">
        <f>SUM(E14:E19)</f>
        <v>174651217.94999999</v>
      </c>
      <c r="F13" s="20">
        <f>IF(C13&lt;=0,0,E13/C13)</f>
        <v>0.16678913661492614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54976642.840000004</v>
      </c>
      <c r="E17" s="19">
        <v>42513367.75999999</v>
      </c>
      <c r="F17" s="20">
        <f t="shared" si="0"/>
        <v>0.10601837346633414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12463275.080000013</v>
      </c>
      <c r="C26" s="18">
        <v>63223.14</v>
      </c>
      <c r="D26" s="34">
        <f t="shared" si="1"/>
        <v>31.080486483790555</v>
      </c>
      <c r="E26" s="35">
        <f t="shared" si="2"/>
        <v>0.15766369077306733</v>
      </c>
      <c r="F26" s="31"/>
    </row>
    <row r="27" spans="1:13" x14ac:dyDescent="0.35">
      <c r="A27" s="26" t="s">
        <v>22</v>
      </c>
      <c r="B27" s="18">
        <v>0</v>
      </c>
      <c r="C27" s="18">
        <v>120416.67</v>
      </c>
      <c r="D27" s="34">
        <f t="shared" si="1"/>
        <v>0</v>
      </c>
      <c r="E27" s="35">
        <f t="shared" si="2"/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12463275.080000013</v>
      </c>
      <c r="C29" s="36">
        <f>SUM(C23:C28)</f>
        <v>183639.81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509273.27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509273.27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12951551.470000001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12951551.470000001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105679.93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13566504.67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21802</v>
      </c>
      <c r="E51" s="48">
        <v>187114493.03</v>
      </c>
      <c r="F51" s="43"/>
      <c r="G51" s="44"/>
    </row>
    <row r="52" spans="1:7" x14ac:dyDescent="0.35">
      <c r="A52" s="26" t="s">
        <v>44</v>
      </c>
      <c r="D52" s="10"/>
      <c r="E52" s="45">
        <f>D12-E12</f>
        <v>12463275.080000013</v>
      </c>
      <c r="F52" s="43"/>
      <c r="G52" s="44"/>
    </row>
    <row r="53" spans="1:7" x14ac:dyDescent="0.35">
      <c r="A53" s="26"/>
      <c r="D53" s="55">
        <v>21207</v>
      </c>
      <c r="E53" s="56">
        <f>E51-E52</f>
        <v>174651217.94999999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13566504.67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13566504.67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160393.82</v>
      </c>
      <c r="F64" s="43"/>
      <c r="G64" s="44"/>
    </row>
    <row r="65" spans="1:7" x14ac:dyDescent="0.35">
      <c r="A65" s="41" t="s">
        <v>51</v>
      </c>
      <c r="E65" s="57">
        <v>160393.82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63223.14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63223.14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183639.81</v>
      </c>
      <c r="F110" s="43"/>
      <c r="G110" s="44"/>
    </row>
    <row r="111" spans="1:7" x14ac:dyDescent="0.35">
      <c r="A111" s="58" t="s">
        <v>86</v>
      </c>
      <c r="E111" s="12">
        <f>E74+E82+E90+E98+E106</f>
        <v>183639.81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13222471.04135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12463275.080000013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12463275.080000013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759195.96134998649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759195.96134998649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3.1580096000000002E-2</v>
      </c>
      <c r="F153" s="43"/>
      <c r="G153" s="44"/>
    </row>
    <row r="154" spans="1:256" x14ac:dyDescent="0.35">
      <c r="A154" s="26" t="s">
        <v>114</v>
      </c>
      <c r="E154" s="60">
        <v>22.387401000000001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65129.34</v>
      </c>
      <c r="E157" s="2">
        <v>7</v>
      </c>
      <c r="F157" s="65"/>
      <c r="G157" s="44"/>
    </row>
    <row r="158" spans="1:256" x14ac:dyDescent="0.35">
      <c r="A158" s="26" t="s">
        <v>116</v>
      </c>
      <c r="D158" s="61">
        <v>105679.93</v>
      </c>
      <c r="F158" s="43"/>
      <c r="G158" s="44"/>
    </row>
    <row r="159" spans="1:256" x14ac:dyDescent="0.35">
      <c r="A159" s="2" t="s">
        <v>117</v>
      </c>
      <c r="D159" s="22">
        <f>+D157-D158</f>
        <v>-40550.589999999997</v>
      </c>
    </row>
    <row r="160" spans="1:256" x14ac:dyDescent="0.35">
      <c r="A160" s="26" t="s">
        <v>118</v>
      </c>
      <c r="D160" s="12">
        <v>192472582.38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1.9148519999999999E-4</v>
      </c>
      <c r="F162" s="65"/>
      <c r="G162" s="44"/>
    </row>
    <row r="163" spans="1:7" x14ac:dyDescent="0.35">
      <c r="A163" s="26" t="s">
        <v>120</v>
      </c>
      <c r="D163" s="66">
        <v>4.7733154000000003E-3</v>
      </c>
      <c r="F163" s="65"/>
      <c r="G163" s="44"/>
    </row>
    <row r="164" spans="1:7" x14ac:dyDescent="0.35">
      <c r="A164" s="26" t="s">
        <v>121</v>
      </c>
      <c r="D164" s="66">
        <v>-1.3175105E-3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-2.5281890749472469E-3</v>
      </c>
      <c r="F165" s="43"/>
      <c r="G165" s="44"/>
    </row>
    <row r="166" spans="1:7" x14ac:dyDescent="0.35">
      <c r="A166" s="26" t="s">
        <v>123</v>
      </c>
      <c r="D166" s="64">
        <f>AVERAGE(D162:D165)</f>
        <v>2.7977525626318841E-4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3119077.6399999997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1371620.6</v>
      </c>
      <c r="E171" s="68">
        <v>104</v>
      </c>
      <c r="F171" s="66">
        <v>7.6432181276856748E-3</v>
      </c>
      <c r="G171" s="44"/>
    </row>
    <row r="172" spans="1:7" x14ac:dyDescent="0.35">
      <c r="A172" s="41" t="s">
        <v>128</v>
      </c>
      <c r="D172" s="57">
        <v>187458.53</v>
      </c>
      <c r="E172" s="68">
        <v>17</v>
      </c>
      <c r="F172" s="66">
        <v>1.0445938437242113E-3</v>
      </c>
      <c r="G172" s="44"/>
    </row>
    <row r="173" spans="1:7" x14ac:dyDescent="0.35">
      <c r="A173" s="41" t="s">
        <v>129</v>
      </c>
      <c r="D173" s="19">
        <v>69365.279999999999</v>
      </c>
      <c r="E173" s="69">
        <v>5</v>
      </c>
      <c r="F173" s="66">
        <v>3.8653106079625265E-4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1628444.4100000001</v>
      </c>
      <c r="E175" s="68">
        <f>SUM(E171:E174)</f>
        <v>126</v>
      </c>
      <c r="F175" s="74">
        <f>SUM(F171:F174)</f>
        <v>9.0743430322061391E-3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1.7844159E-3</v>
      </c>
      <c r="E178" s="66">
        <v>1.0030964999999999E-3</v>
      </c>
      <c r="F178" s="65"/>
      <c r="G178" s="44"/>
    </row>
    <row r="179" spans="1:7" x14ac:dyDescent="0.35">
      <c r="A179" s="26" t="s">
        <v>134</v>
      </c>
      <c r="D179" s="66">
        <v>1.8545733000000001E-3</v>
      </c>
      <c r="E179" s="66">
        <v>1.0713329E-3</v>
      </c>
      <c r="F179" s="65"/>
      <c r="G179" s="44"/>
    </row>
    <row r="180" spans="1:7" x14ac:dyDescent="0.35">
      <c r="A180" s="26" t="s">
        <v>135</v>
      </c>
      <c r="D180" s="66">
        <v>1.5084451E-3</v>
      </c>
      <c r="E180" s="66">
        <v>1.1008164E-3</v>
      </c>
      <c r="F180" s="65"/>
      <c r="G180" s="44"/>
    </row>
    <row r="181" spans="1:7" x14ac:dyDescent="0.35">
      <c r="A181" s="26" t="s">
        <v>136</v>
      </c>
      <c r="D181" s="66">
        <v>1.4311249045204639E-3</v>
      </c>
      <c r="E181" s="66">
        <f>IF(D53&lt;=0,0,SUM('Jun23'!E172:E174)/D53)</f>
        <v>1.0373933135285518E-3</v>
      </c>
      <c r="F181" s="43"/>
      <c r="G181" s="44"/>
    </row>
    <row r="182" spans="1:7" x14ac:dyDescent="0.35">
      <c r="A182" s="26" t="s">
        <v>137</v>
      </c>
      <c r="D182" s="66">
        <f>AVERAGE(D178:D181)</f>
        <v>1.6446398011301161E-3</v>
      </c>
      <c r="E182" s="66">
        <f>AVERAGE(E178:E181)</f>
        <v>1.053159778382138E-3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268691.67</v>
      </c>
      <c r="F184" s="43"/>
      <c r="G184" s="44"/>
    </row>
    <row r="185" spans="1:7" x14ac:dyDescent="0.35">
      <c r="A185" s="2" t="s">
        <v>139</v>
      </c>
      <c r="D185" s="66">
        <v>1.4972573632257614E-3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715036.84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55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DC99-1B52-4F25-837F-ED140B4DEF15}">
  <sheetPr codeName="Sheet9">
    <pageSetUpPr fitToPage="1"/>
  </sheetPr>
  <dimension ref="A1:IV228"/>
  <sheetViews>
    <sheetView showRuler="0" zoomScale="80" zoomScaleNormal="80" zoomScaleSheetLayoutView="90" workbookViewId="0">
      <selection activeCell="A14" sqref="A1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45077</v>
      </c>
      <c r="C3" s="7" t="s">
        <v>2</v>
      </c>
      <c r="D3" s="2">
        <v>30</v>
      </c>
      <c r="E3" s="2" t="s">
        <v>3</v>
      </c>
      <c r="F3" s="8">
        <v>45047</v>
      </c>
      <c r="G3" s="2"/>
    </row>
    <row r="4" spans="1:13" ht="15.75" customHeight="1" x14ac:dyDescent="0.45">
      <c r="A4" s="2" t="s">
        <v>4</v>
      </c>
      <c r="B4" s="6">
        <v>45092</v>
      </c>
      <c r="C4" s="7" t="s">
        <v>5</v>
      </c>
      <c r="D4" s="9">
        <v>31</v>
      </c>
      <c r="E4" s="2" t="s">
        <v>6</v>
      </c>
      <c r="F4" s="8">
        <v>45077</v>
      </c>
      <c r="G4" s="2"/>
    </row>
    <row r="5" spans="1:13" ht="17.25" customHeight="1" x14ac:dyDescent="0.45">
      <c r="C5" s="5"/>
      <c r="E5" s="2" t="s">
        <v>7</v>
      </c>
      <c r="F5" s="8">
        <v>45061</v>
      </c>
      <c r="G5" s="2"/>
    </row>
    <row r="6" spans="1:13" ht="15.75" customHeight="1" x14ac:dyDescent="0.45">
      <c r="C6" s="5"/>
      <c r="E6" s="2" t="s">
        <v>8</v>
      </c>
      <c r="F6" s="8">
        <v>45092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206306905.71000001</v>
      </c>
      <c r="E10" s="19">
        <v>192472582.38</v>
      </c>
      <c r="F10" s="20">
        <f>IF(C12&lt;=0,0,E10/C12)</f>
        <v>0.18380825632945694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5969451.96</v>
      </c>
      <c r="E11" s="19">
        <v>5358089.3499999996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200337453.75</v>
      </c>
      <c r="E12" s="19">
        <v>187114493.03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200337453.75</v>
      </c>
      <c r="E13" s="19">
        <f>SUM(E14:E19)</f>
        <v>187114493.03</v>
      </c>
      <c r="F13" s="20">
        <f>IF(C13&lt;=0,0,E13/C13)</f>
        <v>0.17869136618072648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68199603.560000002</v>
      </c>
      <c r="E17" s="19">
        <v>54976642.840000004</v>
      </c>
      <c r="F17" s="20">
        <f t="shared" si="0"/>
        <v>0.13709885995012469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13222960.719999999</v>
      </c>
      <c r="C26" s="18">
        <v>78429.539999999994</v>
      </c>
      <c r="D26" s="34">
        <f t="shared" si="1"/>
        <v>32.974964389027427</v>
      </c>
      <c r="E26" s="35">
        <f t="shared" si="2"/>
        <v>0.19558488778054861</v>
      </c>
      <c r="F26" s="31"/>
    </row>
    <row r="27" spans="1:13" x14ac:dyDescent="0.35">
      <c r="A27" s="26" t="s">
        <v>22</v>
      </c>
      <c r="B27" s="18">
        <v>0</v>
      </c>
      <c r="C27" s="18">
        <v>120416.67</v>
      </c>
      <c r="D27" s="34">
        <f t="shared" si="1"/>
        <v>0</v>
      </c>
      <c r="E27" s="35">
        <f t="shared" si="2"/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13222960.719999999</v>
      </c>
      <c r="C29" s="36">
        <f>SUM(C23:C28)</f>
        <v>198846.21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557410.82999999996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557410.82999999996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13705414.42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13705414.42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151559.87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14414385.119999999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22402</v>
      </c>
      <c r="E51" s="48">
        <v>200337453.75</v>
      </c>
      <c r="F51" s="43"/>
      <c r="G51" s="44"/>
    </row>
    <row r="52" spans="1:7" x14ac:dyDescent="0.35">
      <c r="A52" s="26" t="s">
        <v>44</v>
      </c>
      <c r="D52" s="10"/>
      <c r="E52" s="45">
        <f>D12-E12</f>
        <v>13222960.719999999</v>
      </c>
      <c r="F52" s="43"/>
      <c r="G52" s="44"/>
    </row>
    <row r="53" spans="1:7" x14ac:dyDescent="0.35">
      <c r="A53" s="26"/>
      <c r="D53" s="55">
        <v>21802</v>
      </c>
      <c r="E53" s="56">
        <f>E51-E52</f>
        <v>187114493.03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14414385.119999999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14414385.119999999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171922.42</v>
      </c>
      <c r="F64" s="43"/>
      <c r="G64" s="44"/>
    </row>
    <row r="65" spans="1:7" x14ac:dyDescent="0.35">
      <c r="A65" s="41" t="s">
        <v>51</v>
      </c>
      <c r="E65" s="57">
        <v>171922.42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78429.539999999994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78429.539999999994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198846.21</v>
      </c>
      <c r="F110" s="43"/>
      <c r="G110" s="44"/>
    </row>
    <row r="111" spans="1:7" x14ac:dyDescent="0.35">
      <c r="A111" s="58" t="s">
        <v>86</v>
      </c>
      <c r="E111" s="12">
        <f>E74+E82+E90+E98+E106</f>
        <v>198846.21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14043616.488574998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13222960.719999999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13222960.719999999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820655.76857499965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820655.76857499965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3.1460980999999999E-2</v>
      </c>
      <c r="F153" s="43"/>
      <c r="G153" s="44"/>
    </row>
    <row r="154" spans="1:256" x14ac:dyDescent="0.35">
      <c r="A154" s="26" t="s">
        <v>114</v>
      </c>
      <c r="E154" s="60">
        <v>23.2089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128908.91</v>
      </c>
      <c r="E157" s="2">
        <v>7</v>
      </c>
      <c r="F157" s="65"/>
      <c r="G157" s="44"/>
    </row>
    <row r="158" spans="1:256" x14ac:dyDescent="0.35">
      <c r="A158" s="26" t="s">
        <v>116</v>
      </c>
      <c r="D158" s="61">
        <v>151559.87</v>
      </c>
      <c r="F158" s="43"/>
      <c r="G158" s="44"/>
    </row>
    <row r="159" spans="1:256" x14ac:dyDescent="0.35">
      <c r="A159" s="2" t="s">
        <v>117</v>
      </c>
      <c r="D159" s="22">
        <f>+D157-D158</f>
        <v>-22650.959999999992</v>
      </c>
    </row>
    <row r="160" spans="1:256" x14ac:dyDescent="0.35">
      <c r="A160" s="26" t="s">
        <v>118</v>
      </c>
      <c r="D160" s="12">
        <v>206306905.71000001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-2.6675406000000001E-3</v>
      </c>
      <c r="F162" s="65"/>
      <c r="G162" s="44"/>
    </row>
    <row r="163" spans="1:7" x14ac:dyDescent="0.35">
      <c r="A163" s="26" t="s">
        <v>120</v>
      </c>
      <c r="D163" s="66">
        <v>1.9148519999999999E-4</v>
      </c>
      <c r="F163" s="65"/>
      <c r="G163" s="44"/>
    </row>
    <row r="164" spans="1:7" x14ac:dyDescent="0.35">
      <c r="A164" s="26" t="s">
        <v>121</v>
      </c>
      <c r="D164" s="66">
        <v>4.7733154000000003E-3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-1.3175105266814381E-3</v>
      </c>
      <c r="F165" s="43"/>
      <c r="G165" s="44"/>
    </row>
    <row r="166" spans="1:7" x14ac:dyDescent="0.35">
      <c r="A166" s="26" t="s">
        <v>123</v>
      </c>
      <c r="D166" s="64">
        <f>AVERAGE(D162:D165)</f>
        <v>2.4493736832964053E-4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3159628.23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1243972.8600000001</v>
      </c>
      <c r="E171" s="68">
        <v>96</v>
      </c>
      <c r="F171" s="66">
        <v>6.4631172119050994E-3</v>
      </c>
      <c r="G171" s="44"/>
    </row>
    <row r="172" spans="1:7" x14ac:dyDescent="0.35">
      <c r="A172" s="41" t="s">
        <v>128</v>
      </c>
      <c r="D172" s="57">
        <v>247541.14</v>
      </c>
      <c r="E172" s="68">
        <v>20</v>
      </c>
      <c r="F172" s="66">
        <v>1.2861111797797661E-3</v>
      </c>
      <c r="G172" s="44"/>
    </row>
    <row r="173" spans="1:7" x14ac:dyDescent="0.35">
      <c r="A173" s="41" t="s">
        <v>129</v>
      </c>
      <c r="D173" s="19">
        <v>42793.18</v>
      </c>
      <c r="E173" s="69">
        <v>4</v>
      </c>
      <c r="F173" s="66">
        <v>2.2233390060467481E-4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1534307.18</v>
      </c>
      <c r="E175" s="68">
        <f>SUM(E171:E174)</f>
        <v>120</v>
      </c>
      <c r="F175" s="74">
        <f>SUM(F171:F174)</f>
        <v>7.9715622922895395E-3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1.4159840999999999E-3</v>
      </c>
      <c r="E178" s="66">
        <v>9.783487E-4</v>
      </c>
      <c r="F178" s="65"/>
      <c r="G178" s="44"/>
    </row>
    <row r="179" spans="1:7" x14ac:dyDescent="0.35">
      <c r="A179" s="26" t="s">
        <v>134</v>
      </c>
      <c r="D179" s="66">
        <v>1.7844159E-3</v>
      </c>
      <c r="E179" s="66">
        <v>1.0030964999999999E-3</v>
      </c>
      <c r="F179" s="65"/>
      <c r="G179" s="44"/>
    </row>
    <row r="180" spans="1:7" x14ac:dyDescent="0.35">
      <c r="A180" s="26" t="s">
        <v>135</v>
      </c>
      <c r="D180" s="66">
        <v>1.8545733000000001E-3</v>
      </c>
      <c r="E180" s="66">
        <v>1.0713329E-3</v>
      </c>
      <c r="F180" s="65"/>
      <c r="G180" s="44"/>
    </row>
    <row r="181" spans="1:7" x14ac:dyDescent="0.35">
      <c r="A181" s="26" t="s">
        <v>136</v>
      </c>
      <c r="D181" s="66">
        <v>1.5084450803844408E-3</v>
      </c>
      <c r="E181" s="66">
        <f>IF(D53&lt;=0,0,SUM('May23'!E172:E174)/D53)</f>
        <v>1.1008164388588203E-3</v>
      </c>
      <c r="F181" s="43"/>
      <c r="G181" s="44"/>
    </row>
    <row r="182" spans="1:7" x14ac:dyDescent="0.35">
      <c r="A182" s="26" t="s">
        <v>137</v>
      </c>
      <c r="D182" s="66">
        <f>AVERAGE(D178:D181)</f>
        <v>1.6408545950961102E-3</v>
      </c>
      <c r="E182" s="66">
        <f>AVERAGE(E178:E181)</f>
        <v>1.0383986347147051E-3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292823.24</v>
      </c>
      <c r="F184" s="43"/>
      <c r="G184" s="44"/>
    </row>
    <row r="185" spans="1:7" x14ac:dyDescent="0.35">
      <c r="A185" s="2" t="s">
        <v>139</v>
      </c>
      <c r="D185" s="66">
        <v>1.5213763767240208E-3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709050.8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50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CE16-6F62-4BE3-9364-E103A7D562EC}">
  <sheetPr codeName="Sheet81">
    <pageSetUpPr fitToPage="1"/>
  </sheetPr>
  <dimension ref="A1:IV228"/>
  <sheetViews>
    <sheetView showRuler="0" zoomScale="80" zoomScaleNormal="80" zoomScaleSheetLayoutView="90" workbookViewId="0">
      <selection activeCell="B15" sqref="B1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45046</v>
      </c>
      <c r="C3" s="7" t="s">
        <v>2</v>
      </c>
      <c r="D3" s="2">
        <v>30</v>
      </c>
      <c r="E3" s="2" t="s">
        <v>3</v>
      </c>
      <c r="F3" s="8">
        <v>45017</v>
      </c>
      <c r="G3" s="2"/>
    </row>
    <row r="4" spans="1:13" ht="15.75" customHeight="1" x14ac:dyDescent="0.45">
      <c r="A4" s="2" t="s">
        <v>4</v>
      </c>
      <c r="B4" s="6">
        <v>45061</v>
      </c>
      <c r="C4" s="7" t="s">
        <v>5</v>
      </c>
      <c r="D4" s="9">
        <v>28</v>
      </c>
      <c r="E4" s="2" t="s">
        <v>6</v>
      </c>
      <c r="F4" s="8">
        <v>45046</v>
      </c>
      <c r="G4" s="2"/>
    </row>
    <row r="5" spans="1:13" ht="17.25" customHeight="1" x14ac:dyDescent="0.45">
      <c r="C5" s="5"/>
      <c r="E5" s="2" t="s">
        <v>7</v>
      </c>
      <c r="F5" s="8">
        <v>45033</v>
      </c>
      <c r="G5" s="2"/>
    </row>
    <row r="6" spans="1:13" ht="15.75" customHeight="1" x14ac:dyDescent="0.45">
      <c r="C6" s="5"/>
      <c r="E6" s="2" t="s">
        <v>8</v>
      </c>
      <c r="F6" s="8">
        <v>45061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1119632940.8099999</v>
      </c>
      <c r="D10" s="18">
        <v>219143908.56999999</v>
      </c>
      <c r="E10" s="19">
        <v>206306905.71000001</v>
      </c>
      <c r="F10" s="20">
        <f>IF(C12&lt;=0,0,E10/C12)</f>
        <v>0.19701981517769246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72495090.620000005</v>
      </c>
      <c r="D11" s="18">
        <v>6562862.0599999996</v>
      </c>
      <c r="E11" s="19">
        <v>5969451.96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1047137850.1899999</v>
      </c>
      <c r="D12" s="18">
        <v>212581046.50999999</v>
      </c>
      <c r="E12" s="19">
        <v>200337453.75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1047137850.1900001</v>
      </c>
      <c r="D13" s="18">
        <f>SUM(D14:D19)</f>
        <v>212581046.50999999</v>
      </c>
      <c r="E13" s="19">
        <f>SUM(E14:E19)</f>
        <v>200337453.75</v>
      </c>
      <c r="F13" s="20">
        <f>IF(C13&lt;=0,0,E13/C13)</f>
        <v>0.19131908345558263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9.7792999999999995E-3</v>
      </c>
      <c r="C14" s="23">
        <v>162000000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1.4500000000000001E-2</v>
      </c>
      <c r="C15" s="23">
        <v>352000000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0</v>
      </c>
      <c r="C16" s="23">
        <v>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1.38E-2</v>
      </c>
      <c r="C17" s="23">
        <v>401000000</v>
      </c>
      <c r="D17" s="18">
        <v>80443196.319999993</v>
      </c>
      <c r="E17" s="19">
        <v>68199603.560000002</v>
      </c>
      <c r="F17" s="20">
        <f t="shared" si="0"/>
        <v>0.17007382433915214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1.7000000000000001E-2</v>
      </c>
      <c r="C18" s="23">
        <v>85000000</v>
      </c>
      <c r="D18" s="18">
        <v>85000000</v>
      </c>
      <c r="E18" s="19">
        <v>85000000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47137850.189999998</v>
      </c>
      <c r="D19" s="18">
        <v>47137850.189999998</v>
      </c>
      <c r="E19" s="19">
        <v>47137850.189999998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12243592.75999999</v>
      </c>
      <c r="C26" s="18">
        <v>92509.68</v>
      </c>
      <c r="D26" s="34">
        <f t="shared" si="1"/>
        <v>30.532650274314189</v>
      </c>
      <c r="E26" s="35">
        <f t="shared" si="2"/>
        <v>0.23069745635910222</v>
      </c>
      <c r="F26" s="31"/>
    </row>
    <row r="27" spans="1:13" x14ac:dyDescent="0.35">
      <c r="A27" s="26" t="s">
        <v>22</v>
      </c>
      <c r="B27" s="18">
        <v>0</v>
      </c>
      <c r="C27" s="18">
        <v>120416.67</v>
      </c>
      <c r="D27" s="34">
        <f t="shared" si="1"/>
        <v>0</v>
      </c>
      <c r="E27" s="35">
        <f t="shared" si="2"/>
        <v>1.416666705882353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12243592.75999999</v>
      </c>
      <c r="C29" s="36">
        <f>SUM(C23:C28)</f>
        <v>212926.34999999998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538251.31000000006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538251.31000000006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12698900.560000001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12698900.560000001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50932.05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13288083.920000002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22929</v>
      </c>
      <c r="E51" s="48">
        <v>212581046.50999999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12243592.75999999</v>
      </c>
      <c r="F52" s="43"/>
      <c r="G52" s="44"/>
    </row>
    <row r="53" spans="1:7" x14ac:dyDescent="0.35">
      <c r="A53" s="26"/>
      <c r="D53" s="55">
        <v>22402</v>
      </c>
      <c r="E53" s="56">
        <f>E51-E52</f>
        <v>200337453.75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13288083.920000002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13288083.920000002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182619.92</v>
      </c>
      <c r="F64" s="43"/>
      <c r="G64" s="44"/>
    </row>
    <row r="65" spans="1:7" x14ac:dyDescent="0.35">
      <c r="A65" s="41" t="s">
        <v>51</v>
      </c>
      <c r="E65" s="57">
        <v>182619.92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92509.68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92509.68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120416.67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120416.67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212926.34999999998</v>
      </c>
      <c r="F110" s="43"/>
      <c r="G110" s="44"/>
    </row>
    <row r="111" spans="1:7" x14ac:dyDescent="0.35">
      <c r="A111" s="58" t="s">
        <v>86</v>
      </c>
      <c r="E111" s="12">
        <f>E74+E82+E90+E98+E106</f>
        <v>212926.34999999998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12892537.646191668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12243592.75999999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12243592.75999999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648944.8861916773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648944.8861916773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10471378.5</v>
      </c>
      <c r="F143" s="43"/>
      <c r="G143" s="44"/>
    </row>
    <row r="144" spans="1:7" x14ac:dyDescent="0.35">
      <c r="A144" s="26" t="s">
        <v>107</v>
      </c>
      <c r="E144" s="12">
        <v>10471378.5</v>
      </c>
      <c r="G144" s="44"/>
    </row>
    <row r="145" spans="1:256" x14ac:dyDescent="0.35">
      <c r="A145" s="26" t="s">
        <v>108</v>
      </c>
      <c r="E145" s="57">
        <v>10471378.5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10471378.5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10471378.5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3.1403853199999998E-2</v>
      </c>
      <c r="F153" s="43"/>
      <c r="G153" s="44"/>
    </row>
    <row r="154" spans="1:256" x14ac:dyDescent="0.35">
      <c r="A154" s="26" t="s">
        <v>114</v>
      </c>
      <c r="E154" s="60">
        <v>24.095447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138102.29999999999</v>
      </c>
      <c r="E157" s="2">
        <v>12</v>
      </c>
      <c r="F157" s="65"/>
      <c r="G157" s="44"/>
    </row>
    <row r="158" spans="1:256" x14ac:dyDescent="0.35">
      <c r="A158" s="26" t="s">
        <v>116</v>
      </c>
      <c r="D158" s="61">
        <v>50932.05</v>
      </c>
      <c r="F158" s="43"/>
      <c r="G158" s="44"/>
    </row>
    <row r="159" spans="1:256" x14ac:dyDescent="0.35">
      <c r="A159" s="2" t="s">
        <v>117</v>
      </c>
      <c r="D159" s="22">
        <f>+D157-D158</f>
        <v>87170.249999999985</v>
      </c>
    </row>
    <row r="160" spans="1:256" x14ac:dyDescent="0.35">
      <c r="A160" s="26" t="s">
        <v>118</v>
      </c>
      <c r="D160" s="12">
        <v>219143908.56999999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5.4932479999999996E-4</v>
      </c>
      <c r="F162" s="65"/>
      <c r="G162" s="44"/>
    </row>
    <row r="163" spans="1:7" x14ac:dyDescent="0.35">
      <c r="A163" s="26" t="s">
        <v>120</v>
      </c>
      <c r="D163" s="66">
        <v>-2.6675406000000001E-3</v>
      </c>
      <c r="F163" s="65"/>
      <c r="G163" s="44"/>
    </row>
    <row r="164" spans="1:7" x14ac:dyDescent="0.35">
      <c r="A164" s="26" t="s">
        <v>121</v>
      </c>
      <c r="D164" s="66">
        <v>1.9148519999999999E-4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4.7733154292347929E-3</v>
      </c>
      <c r="F165" s="43"/>
      <c r="G165" s="44"/>
    </row>
    <row r="166" spans="1:7" x14ac:dyDescent="0.35">
      <c r="A166" s="26" t="s">
        <v>123</v>
      </c>
      <c r="D166" s="64">
        <f>AVERAGE(D162:D165)</f>
        <v>7.1164620730869823E-4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3182279.19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1253224.8400000001</v>
      </c>
      <c r="E171" s="68">
        <v>99</v>
      </c>
      <c r="F171" s="66">
        <v>6.0745656365067298E-3</v>
      </c>
      <c r="G171" s="44"/>
    </row>
    <row r="172" spans="1:7" x14ac:dyDescent="0.35">
      <c r="A172" s="41" t="s">
        <v>128</v>
      </c>
      <c r="D172" s="57">
        <v>252326.32</v>
      </c>
      <c r="E172" s="68">
        <v>19</v>
      </c>
      <c r="F172" s="66">
        <v>1.22306288842647E-3</v>
      </c>
      <c r="G172" s="44"/>
    </row>
    <row r="173" spans="1:7" x14ac:dyDescent="0.35">
      <c r="A173" s="41" t="s">
        <v>129</v>
      </c>
      <c r="D173" s="19">
        <v>130284.95</v>
      </c>
      <c r="E173" s="69">
        <v>5</v>
      </c>
      <c r="F173" s="66">
        <v>6.3151036826240804E-4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1635836.11</v>
      </c>
      <c r="E175" s="68">
        <f>SUM(E171:E174)</f>
        <v>123</v>
      </c>
      <c r="F175" s="74">
        <f>SUM(F171:F174)</f>
        <v>7.9291388931956083E-3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1.2830281999999999E-3</v>
      </c>
      <c r="E178" s="66">
        <v>8.7668030000000001E-4</v>
      </c>
      <c r="F178" s="65"/>
      <c r="G178" s="44"/>
    </row>
    <row r="179" spans="1:7" x14ac:dyDescent="0.35">
      <c r="A179" s="26" t="s">
        <v>134</v>
      </c>
      <c r="D179" s="66">
        <v>1.4159840999999999E-3</v>
      </c>
      <c r="E179" s="66">
        <v>9.783487E-4</v>
      </c>
      <c r="F179" s="65"/>
      <c r="G179" s="44"/>
    </row>
    <row r="180" spans="1:7" x14ac:dyDescent="0.35">
      <c r="A180" s="26" t="s">
        <v>135</v>
      </c>
      <c r="D180" s="66">
        <v>1.7844159E-3</v>
      </c>
      <c r="E180" s="66">
        <v>1.0030964999999999E-3</v>
      </c>
      <c r="F180" s="65"/>
      <c r="G180" s="44"/>
    </row>
    <row r="181" spans="1:7" x14ac:dyDescent="0.35">
      <c r="A181" s="26" t="s">
        <v>136</v>
      </c>
      <c r="D181" s="66">
        <v>1.854573256688878E-3</v>
      </c>
      <c r="E181" s="66">
        <f>IF(D53&lt;=0,0,SUM('Apr23'!E172:E174)/D53)</f>
        <v>1.0713329167038657E-3</v>
      </c>
      <c r="F181" s="43"/>
      <c r="G181" s="44"/>
    </row>
    <row r="182" spans="1:7" x14ac:dyDescent="0.35">
      <c r="A182" s="26" t="s">
        <v>137</v>
      </c>
      <c r="D182" s="66">
        <f>AVERAGE(D178:D181)</f>
        <v>1.5845003641722197E-3</v>
      </c>
      <c r="E182" s="66">
        <f>AVERAGE(E178:E181)</f>
        <v>9.8236460417596653E-4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382611.27</v>
      </c>
      <c r="F184" s="43"/>
      <c r="G184" s="44"/>
    </row>
    <row r="185" spans="1:7" x14ac:dyDescent="0.35">
      <c r="A185" s="2" t="s">
        <v>139</v>
      </c>
      <c r="D185" s="66">
        <v>1.854573256688878E-3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567968.4</v>
      </c>
      <c r="F189" s="43"/>
      <c r="G189" s="78"/>
    </row>
    <row r="190" spans="1:7" x14ac:dyDescent="0.35">
      <c r="A190" s="2" t="s">
        <v>143</v>
      </c>
      <c r="B190" s="79"/>
      <c r="C190" s="79"/>
      <c r="D190" s="80">
        <v>42</v>
      </c>
      <c r="F190" s="43"/>
      <c r="G190" s="78"/>
    </row>
    <row r="191" spans="1:7" x14ac:dyDescent="0.35">
      <c r="F191" s="43"/>
      <c r="G191" s="78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1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1"/>
      <c r="F197" s="43"/>
      <c r="G197" s="44"/>
    </row>
    <row r="198" spans="1:7" x14ac:dyDescent="0.35">
      <c r="A198" s="26" t="s">
        <v>148</v>
      </c>
      <c r="E198" s="81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1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1" t="s">
        <v>156</v>
      </c>
      <c r="F204" s="43"/>
      <c r="G204" s="44"/>
    </row>
    <row r="205" spans="1:7" x14ac:dyDescent="0.35">
      <c r="A205" s="26"/>
      <c r="E205" s="81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1" t="s">
        <v>156</v>
      </c>
      <c r="G207" s="44"/>
    </row>
    <row r="214" spans="1:5" x14ac:dyDescent="0.35">
      <c r="A214" s="82"/>
      <c r="B214" s="82"/>
      <c r="C214" s="82"/>
      <c r="D214" s="82"/>
      <c r="E214" s="82"/>
    </row>
    <row r="215" spans="1:5" x14ac:dyDescent="0.35">
      <c r="A215" s="82"/>
      <c r="B215" s="82"/>
      <c r="C215" s="82"/>
      <c r="D215" s="82"/>
      <c r="E215" s="82"/>
    </row>
    <row r="216" spans="1:5" x14ac:dyDescent="0.35">
      <c r="A216" s="82"/>
      <c r="B216" s="82"/>
      <c r="C216" s="82"/>
      <c r="D216" s="82"/>
      <c r="E216" s="82"/>
    </row>
    <row r="217" spans="1:5" x14ac:dyDescent="0.35">
      <c r="A217" s="82"/>
      <c r="B217" s="82"/>
      <c r="C217" s="82"/>
      <c r="D217" s="82"/>
      <c r="E217" s="82"/>
    </row>
    <row r="218" spans="1:5" x14ac:dyDescent="0.35">
      <c r="A218" s="82"/>
      <c r="B218" s="82"/>
      <c r="C218" s="82"/>
      <c r="D218" s="82"/>
      <c r="E218" s="82"/>
    </row>
    <row r="219" spans="1:5" x14ac:dyDescent="0.35">
      <c r="A219" s="82"/>
      <c r="B219" s="82"/>
      <c r="C219" s="82"/>
      <c r="D219" s="82"/>
      <c r="E219" s="82"/>
    </row>
    <row r="220" spans="1:5" x14ac:dyDescent="0.35">
      <c r="A220" s="82"/>
      <c r="B220" s="82"/>
      <c r="C220" s="82"/>
      <c r="D220" s="82"/>
      <c r="E220" s="82"/>
    </row>
    <row r="222" spans="1:5" x14ac:dyDescent="0.35">
      <c r="A222" s="82"/>
      <c r="B222" s="82"/>
      <c r="C222" s="82"/>
      <c r="D222" s="82"/>
      <c r="E222" s="82"/>
    </row>
    <row r="223" spans="1:5" x14ac:dyDescent="0.35">
      <c r="A223" s="82"/>
      <c r="B223" s="82"/>
      <c r="C223" s="82"/>
      <c r="D223" s="82"/>
      <c r="E223" s="82"/>
    </row>
    <row r="224" spans="1:5" x14ac:dyDescent="0.35">
      <c r="A224" s="82"/>
      <c r="B224" s="82"/>
      <c r="C224" s="82"/>
      <c r="D224" s="82"/>
      <c r="E224" s="82"/>
    </row>
    <row r="225" spans="1:5" x14ac:dyDescent="0.35">
      <c r="A225" s="82"/>
      <c r="B225" s="82"/>
      <c r="C225" s="82"/>
      <c r="D225" s="82"/>
      <c r="E225" s="82"/>
    </row>
    <row r="226" spans="1:5" x14ac:dyDescent="0.35">
      <c r="A226" s="82"/>
      <c r="B226" s="82"/>
      <c r="C226" s="82"/>
      <c r="D226" s="82"/>
      <c r="E226" s="82"/>
    </row>
    <row r="227" spans="1:5" x14ac:dyDescent="0.35">
      <c r="A227" s="82"/>
      <c r="B227" s="82"/>
      <c r="C227" s="82"/>
      <c r="D227" s="82"/>
      <c r="E227" s="82"/>
    </row>
    <row r="228" spans="1:5" x14ac:dyDescent="0.35">
      <c r="A228" s="82"/>
      <c r="B228" s="82"/>
      <c r="C228" s="82"/>
      <c r="D228" s="82"/>
      <c r="E228" s="82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Dce23</vt:lpstr>
      <vt:lpstr>Nov23</vt:lpstr>
      <vt:lpstr>Oct23</vt:lpstr>
      <vt:lpstr>Sep23</vt:lpstr>
      <vt:lpstr>Aug23</vt:lpstr>
      <vt:lpstr>Jul23</vt:lpstr>
      <vt:lpstr>Jun23</vt:lpstr>
      <vt:lpstr>May23</vt:lpstr>
      <vt:lpstr>Apr23</vt:lpstr>
      <vt:lpstr>Mar23</vt:lpstr>
      <vt:lpstr>Feb23</vt:lpstr>
      <vt:lpstr>Jan23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Hales, Malori</dc:creator>
  <cp:lastModifiedBy>Wang, Yu</cp:lastModifiedBy>
  <dcterms:created xsi:type="dcterms:W3CDTF">2023-03-17T16:25:24Z</dcterms:created>
  <dcterms:modified xsi:type="dcterms:W3CDTF">2024-04-17T18:52:36Z</dcterms:modified>
</cp:coreProperties>
</file>