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110104\Desktop\New folder\EY\New folder\"/>
    </mc:Choice>
  </mc:AlternateContent>
  <xr:revisionPtr revIDLastSave="0" documentId="13_ncr:1_{BCD1F444-BEB5-4216-85AE-087BB069092B}" xr6:coauthVersionLast="47" xr6:coauthVersionMax="47" xr10:uidLastSave="{00000000-0000-0000-0000-000000000000}"/>
  <bookViews>
    <workbookView xWindow="-28920" yWindow="-120" windowWidth="29040" windowHeight="15840" xr2:uid="{448CF7A0-5F11-4F98-B2A5-939ED8228184}"/>
  </bookViews>
  <sheets>
    <sheet name="Dec23" sheetId="12" r:id="rId1"/>
    <sheet name="Nov23" sheetId="11" r:id="rId2"/>
    <sheet name="Oct23" sheetId="10" r:id="rId3"/>
    <sheet name="Sep23" sheetId="9" r:id="rId4"/>
    <sheet name="Aug23" sheetId="8" r:id="rId5"/>
    <sheet name="Jul23" sheetId="7" r:id="rId6"/>
    <sheet name="Jun23" sheetId="6" r:id="rId7"/>
    <sheet name="May23" sheetId="5" r:id="rId8"/>
    <sheet name="Apr23" sheetId="4" r:id="rId9"/>
    <sheet name="Mar23" sheetId="3" r:id="rId10"/>
    <sheet name="Feb23" sheetId="2" r:id="rId11"/>
    <sheet name="Jan23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[9]Notes!$C$4</definedName>
    <definedName name="A1_BegBal">[8]Notes!$C$4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[9]Notes!$P$4</definedName>
    <definedName name="A1_EndBal">[8]Notes!$P$4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[9]Notes!$C$23</definedName>
    <definedName name="A1_FinalDist">[8]Notes!$C$23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[9]Notes!$C$24</definedName>
    <definedName name="A2_FinalDist">[8]Notes!$C$24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[9]Notes!$C$5</definedName>
    <definedName name="A2a_BegBal">[8]Notes!$C$5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[9]Notes!$P$5</definedName>
    <definedName name="A2a_EndBal">[8]Notes!$P$5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[9]Notes!$C$6</definedName>
    <definedName name="A2b_BegBal">[8]Notes!$C$6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[9]Notes!$P$6</definedName>
    <definedName name="A2b_EndBal">[8]Notes!$P$6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[9]Notes!$C$7</definedName>
    <definedName name="A3_BegBal">[8]Notes!$C$7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[9]Notes!$P$7</definedName>
    <definedName name="A3_EndBal">[8]Notes!$P$7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[9]Notes!$C$26</definedName>
    <definedName name="A3_FinalDist">[8]Notes!$C$26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[9]Notes!#REF!</definedName>
    <definedName name="A3B_BegBal">[8]Notes!#REF!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[9]Notes!#REF!</definedName>
    <definedName name="A3B_EndBal">[8]Notes!#REF!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[9]Notes!#REF!</definedName>
    <definedName name="A3B_FinalDist">[8]Notes!#REF!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[9]Notes!$C$8</definedName>
    <definedName name="A4_BegBal">[8]Notes!$C$8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[9]Notes!$P$8</definedName>
    <definedName name="A4_EndBal">[8]Notes!$P$8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[9]Notes!$C$27</definedName>
    <definedName name="A4_FinalDist">[8]Notes!$C$27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[9]Collateral!$B$8</definedName>
    <definedName name="Adj_BegBal">[8]Collateral!$B$8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[9]Collateral!$B$9</definedName>
    <definedName name="Adj_EndBal">[8]Collateral!$B$9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[9]Waterfall!$C$7</definedName>
    <definedName name="Avail_Amt">[8]Waterfall!$C$7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[9]Notes!$C$9</definedName>
    <definedName name="Cert_BegBal">[8]Notes!$C$9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[9]Notes!$P$9</definedName>
    <definedName name="Cert_EndBal">[8]Notes!$P$9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[9]Collateral!$B$4</definedName>
    <definedName name="Coll_BegBal">[8]Collateral!$B$4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[9]Collateral!$B$5</definedName>
    <definedName name="Coll_EndBal">[8]Collateral!$B$5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[9]Notes!$C$18</definedName>
    <definedName name="Curr_DistDate">[8]Notes!$C$18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[9]Waterfall!$B$4</definedName>
    <definedName name="Events_of_Default">[8]Waterfall!$B$4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[9]Notes!$C$16</definedName>
    <definedName name="First_DistDate">[8]Notes!$C$16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[9]Collateral!$B$6</definedName>
    <definedName name="OC_BegBal">[8]Collateral!$B$6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[9]Collateral!$B$7</definedName>
    <definedName name="OC_EndBal">[8]Collateral!$B$7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[9]Notes!$C$17</definedName>
    <definedName name="Prev_DistDate">[8]Notes!$C$17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[9]Waterfall!$D$7</definedName>
    <definedName name="Res_Fund">[8]Waterfall!$D$7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[9]Waterfall!$B$3</definedName>
    <definedName name="Rescission">[8]Waterfall!$B$3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7" i="8" l="1"/>
  <c r="D182" i="8"/>
  <c r="D175" i="8"/>
  <c r="E175" i="8"/>
  <c r="F175" i="8"/>
  <c r="D159" i="8"/>
  <c r="E149" i="8"/>
  <c r="E131" i="8"/>
  <c r="E112" i="8"/>
  <c r="E110" i="8"/>
  <c r="E113" i="8"/>
  <c r="E111" i="8"/>
  <c r="E181" i="8"/>
  <c r="E42" i="8"/>
  <c r="E37" i="8"/>
  <c r="E47" i="8" s="1"/>
  <c r="E57" i="8" s="1"/>
  <c r="E59" i="8" s="1"/>
  <c r="E28" i="8"/>
  <c r="D27" i="8"/>
  <c r="D25" i="8"/>
  <c r="E24" i="8"/>
  <c r="D24" i="8"/>
  <c r="D23" i="8"/>
  <c r="C29" i="8"/>
  <c r="B29" i="8"/>
  <c r="F19" i="8"/>
  <c r="D28" i="8"/>
  <c r="F18" i="8"/>
  <c r="E27" i="8"/>
  <c r="E26" i="8"/>
  <c r="E25" i="8"/>
  <c r="F15" i="8"/>
  <c r="D13" i="8"/>
  <c r="E13" i="8"/>
  <c r="F14" i="8"/>
  <c r="E52" i="8"/>
  <c r="E53" i="8" s="1"/>
  <c r="C12" i="8"/>
  <c r="F10" i="8"/>
  <c r="D175" i="7"/>
  <c r="F175" i="7"/>
  <c r="E175" i="7"/>
  <c r="D165" i="7"/>
  <c r="D159" i="7"/>
  <c r="E149" i="7"/>
  <c r="E131" i="7"/>
  <c r="E112" i="7"/>
  <c r="E111" i="7"/>
  <c r="E113" i="7"/>
  <c r="E110" i="7"/>
  <c r="E181" i="7"/>
  <c r="E42" i="7"/>
  <c r="E37" i="7"/>
  <c r="E47" i="7" s="1"/>
  <c r="E57" i="7" s="1"/>
  <c r="E59" i="7" s="1"/>
  <c r="E26" i="7"/>
  <c r="D26" i="7"/>
  <c r="C29" i="7"/>
  <c r="B29" i="7"/>
  <c r="E28" i="7"/>
  <c r="E27" i="7"/>
  <c r="F17" i="7"/>
  <c r="F16" i="7"/>
  <c r="E25" i="7"/>
  <c r="D13" i="7"/>
  <c r="E24" i="7"/>
  <c r="F14" i="7"/>
  <c r="E13" i="7"/>
  <c r="C12" i="7"/>
  <c r="E182" i="6"/>
  <c r="F175" i="6"/>
  <c r="E175" i="6"/>
  <c r="D165" i="6"/>
  <c r="D159" i="6"/>
  <c r="E149" i="6"/>
  <c r="E131" i="6"/>
  <c r="E112" i="6"/>
  <c r="E111" i="6"/>
  <c r="E113" i="6"/>
  <c r="E110" i="6"/>
  <c r="E181" i="6"/>
  <c r="E47" i="6"/>
  <c r="E57" i="6" s="1"/>
  <c r="E59" i="6" s="1"/>
  <c r="E42" i="6"/>
  <c r="E37" i="6"/>
  <c r="E26" i="6"/>
  <c r="D26" i="6"/>
  <c r="C29" i="6"/>
  <c r="B29" i="6"/>
  <c r="F19" i="6"/>
  <c r="E28" i="6"/>
  <c r="E27" i="6"/>
  <c r="F17" i="6"/>
  <c r="F16" i="6"/>
  <c r="E25" i="6"/>
  <c r="D13" i="6"/>
  <c r="E24" i="6"/>
  <c r="F14" i="6"/>
  <c r="E13" i="6"/>
  <c r="E52" i="6"/>
  <c r="C12" i="6"/>
  <c r="D187" i="5"/>
  <c r="F175" i="5"/>
  <c r="E175" i="5"/>
  <c r="D175" i="5"/>
  <c r="D165" i="5"/>
  <c r="D159" i="5"/>
  <c r="E149" i="5"/>
  <c r="E131" i="5"/>
  <c r="E111" i="5"/>
  <c r="E113" i="5"/>
  <c r="E110" i="5"/>
  <c r="E112" i="5"/>
  <c r="E181" i="5"/>
  <c r="E42" i="5"/>
  <c r="E37" i="5"/>
  <c r="E47" i="5" s="1"/>
  <c r="E57" i="5" s="1"/>
  <c r="E59" i="5" s="1"/>
  <c r="E26" i="5"/>
  <c r="D26" i="5"/>
  <c r="E24" i="5"/>
  <c r="D24" i="5"/>
  <c r="C29" i="5"/>
  <c r="B29" i="5"/>
  <c r="E28" i="5"/>
  <c r="E27" i="5"/>
  <c r="F17" i="5"/>
  <c r="E25" i="5"/>
  <c r="F15" i="5"/>
  <c r="E13" i="5"/>
  <c r="D13" i="5"/>
  <c r="F14" i="5"/>
  <c r="C13" i="5"/>
  <c r="C12" i="5"/>
  <c r="D187" i="4"/>
  <c r="E182" i="4"/>
  <c r="D175" i="4"/>
  <c r="F175" i="4"/>
  <c r="E175" i="4"/>
  <c r="D165" i="4"/>
  <c r="D159" i="4"/>
  <c r="E149" i="4"/>
  <c r="E131" i="4"/>
  <c r="E112" i="4"/>
  <c r="E110" i="4"/>
  <c r="E113" i="4"/>
  <c r="E111" i="4"/>
  <c r="E181" i="4"/>
  <c r="E47" i="4"/>
  <c r="E57" i="4" s="1"/>
  <c r="E59" i="4" s="1"/>
  <c r="E42" i="4"/>
  <c r="E37" i="4"/>
  <c r="E26" i="4"/>
  <c r="D26" i="4"/>
  <c r="E24" i="4"/>
  <c r="D24" i="4"/>
  <c r="C29" i="4"/>
  <c r="B29" i="4"/>
  <c r="E28" i="4"/>
  <c r="E27" i="4"/>
  <c r="F17" i="4"/>
  <c r="E25" i="4"/>
  <c r="F15" i="4"/>
  <c r="D13" i="4"/>
  <c r="E13" i="4"/>
  <c r="F14" i="4"/>
  <c r="E52" i="4"/>
  <c r="C12" i="4"/>
  <c r="F10" i="4" s="1"/>
  <c r="E182" i="8" l="1"/>
  <c r="D166" i="8"/>
  <c r="E52" i="7"/>
  <c r="F16" i="8"/>
  <c r="D165" i="8"/>
  <c r="E23" i="8"/>
  <c r="F10" i="7"/>
  <c r="D187" i="7"/>
  <c r="F17" i="8"/>
  <c r="C13" i="8"/>
  <c r="F13" i="8" s="1"/>
  <c r="D26" i="8"/>
  <c r="F10" i="5"/>
  <c r="E182" i="7"/>
  <c r="D166" i="7"/>
  <c r="E53" i="7"/>
  <c r="F18" i="7"/>
  <c r="D23" i="7"/>
  <c r="D25" i="7"/>
  <c r="D27" i="7"/>
  <c r="D182" i="7"/>
  <c r="F15" i="7"/>
  <c r="E23" i="7"/>
  <c r="F10" i="6"/>
  <c r="D166" i="6"/>
  <c r="D182" i="6"/>
  <c r="D187" i="6"/>
  <c r="C13" i="7"/>
  <c r="F13" i="7" s="1"/>
  <c r="D24" i="7"/>
  <c r="D28" i="7"/>
  <c r="E52" i="5"/>
  <c r="E53" i="5" s="1"/>
  <c r="F19" i="7"/>
  <c r="E53" i="6"/>
  <c r="D175" i="6"/>
  <c r="F18" i="6"/>
  <c r="D23" i="6"/>
  <c r="D25" i="6"/>
  <c r="D27" i="6"/>
  <c r="F15" i="6"/>
  <c r="E23" i="6"/>
  <c r="C13" i="6"/>
  <c r="F13" i="6" s="1"/>
  <c r="D24" i="6"/>
  <c r="D28" i="6"/>
  <c r="D182" i="5"/>
  <c r="E182" i="5"/>
  <c r="D166" i="5"/>
  <c r="F13" i="5"/>
  <c r="F16" i="5"/>
  <c r="F18" i="5"/>
  <c r="D23" i="5"/>
  <c r="D25" i="5"/>
  <c r="D27" i="5"/>
  <c r="E23" i="5"/>
  <c r="D28" i="5"/>
  <c r="F19" i="5"/>
  <c r="D182" i="4"/>
  <c r="E53" i="4"/>
  <c r="D166" i="4"/>
  <c r="F16" i="4"/>
  <c r="F18" i="4"/>
  <c r="D23" i="4"/>
  <c r="D25" i="4"/>
  <c r="D27" i="4"/>
  <c r="E23" i="4"/>
  <c r="C13" i="4"/>
  <c r="F13" i="4" s="1"/>
  <c r="D28" i="4"/>
  <c r="F1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53BE05A-448B-4C6E-88C6-7C5F8E6509A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BC32D4A-B79D-4F00-A362-38363D6AE79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D446F0B2-73C7-4D0C-BBF0-84C9FC88B9D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13D3A39-0274-4598-89FE-F2166B1A42C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F3BFFA4-8E64-4CC4-A5C0-BAA8B3B9F35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18D6A72-D9A3-4382-802E-A546402383E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F818EC1-8E38-4306-8B68-656CD416E8B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1E8CB93-EC56-4290-A08B-688144443F8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E2BCDEB-DBAA-425E-BF7C-4905B37B87B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D5AF9BF-2CD8-4E81-97BA-DAA734BE7C3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9EAEF2F-A3AF-4FC4-9D77-172CC8F672C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E76D7F9-2FB8-41BC-AB1F-0C77D75D976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<sst xmlns="http://schemas.openxmlformats.org/spreadsheetml/2006/main" count="2047" uniqueCount="157">
  <si>
    <t>Nissan Auto Receivables 2019-C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</si>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</sst>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99FCC000-731A-4C0B-A512-2D10A92E3DB8}"/>
    <cellStyle name="Comma 2" xfId="5" xr:uid="{43860EEE-8FD9-4547-9C0C-792718378A8C}"/>
    <cellStyle name="Comma 3 2" xfId="4" xr:uid="{D825FE28-3C16-42C6-8452-47BD7DBAEF39}"/>
    <cellStyle name="Normal" xfId="0" builtinId="0"/>
    <cellStyle name="Normal 3" xfId="3" xr:uid="{936A95E9-D7BB-4A48-A097-49FDE184F841}"/>
    <cellStyle name="Percent" xfId="2" builtinId="5"/>
    <cellStyle name="Percent 3 2" xfId="6" xr:uid="{A6D80EB2-7A6D-4178-9AC7-A266C7F3E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RP\TREASURY\EXCEL\OwnerTrust19C\ABS6\19-CApr23.xlsm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19C\ABS6\19-COct23.xlsm" TargetMode="External"/><Relationship Id="rId1" Type="http://schemas.openxmlformats.org/officeDocument/2006/relationships/externalLinkPath" Target="file:///Q:\CORP\TREASURY\EXCEL\OwnerTrust19C\ABS6\19-COct23.xlsm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19C\ABS6\19-CNov23.xlsm" TargetMode="External"/><Relationship Id="rId1" Type="http://schemas.openxmlformats.org/officeDocument/2006/relationships/externalLinkPath" Target="file:///Q:\CORP\TREASURY\EXCEL\OwnerTrust19C\ABS6\19-CNov23.xlsm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19C\ABS6\19-CDec23.xlsm" TargetMode="External"/><Relationship Id="rId1" Type="http://schemas.openxmlformats.org/officeDocument/2006/relationships/externalLinkPath" Target="file:///Q:\CORP\TREASURY\EXCEL\OwnerTrust19C\ABS6\19-CDec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RP\TREASURY\EXCEL\OwnerTrust19C\ABS6\19-CAug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EASURY\EXCEL\OwnerTrust19C\ABS6\19-CFeb2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RP\TREASURY\EXCEL\OwnerTrust19C\ABS6\19-CJul2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RP\TREASURY\EXCEL\OwnerTrust19C\ABS6\19-CJun23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RP\TREASURY\EXCEL\OwnerTrust19C\ABS6\19-CMar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RP\TREASURY\EXCEL\OwnerTrust19C\ABS6\19-CMay2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EASURY\EXCEL\OwnerTrust19C\ABS6\19-CJan23.xlsm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19C\ABS6\19-CSep23.xlsm" TargetMode="External"/><Relationship Id="rId1" Type="http://schemas.openxmlformats.org/officeDocument/2006/relationships/externalLinkPath" Target="file:///Q:\CORP\TREASURY\EXCEL\OwnerTrust19C\ABS6\19-CSep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163762643.75999999</v>
          </cell>
        </row>
        <row r="5">
          <cell r="B5">
            <v>152046082.24000001</v>
          </cell>
        </row>
        <row r="6">
          <cell r="B6">
            <v>2508915.9500000002</v>
          </cell>
        </row>
        <row r="7">
          <cell r="B7">
            <v>2219896.2999999998</v>
          </cell>
        </row>
        <row r="8">
          <cell r="B8">
            <v>161253727.81</v>
          </cell>
        </row>
        <row r="9">
          <cell r="B9">
            <v>149826185.94</v>
          </cell>
        </row>
      </sheetData>
      <sheetData sheetId="12"/>
      <sheetData sheetId="13" refreshError="1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12205192.549999999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109169851.32000101</v>
          </cell>
          <cell r="P8">
            <v>97742309.450001001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45033</v>
          </cell>
        </row>
        <row r="18">
          <cell r="C18">
            <v>45061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97218927.439999998</v>
          </cell>
        </row>
        <row r="5">
          <cell r="B5">
            <v>87842965.930000007</v>
          </cell>
        </row>
        <row r="6">
          <cell r="B6">
            <v>1050367.01</v>
          </cell>
        </row>
        <row r="7">
          <cell r="B7">
            <v>888758.94</v>
          </cell>
        </row>
        <row r="8">
          <cell r="B8">
            <v>96168560.429999992</v>
          </cell>
        </row>
        <row r="9">
          <cell r="B9">
            <v>86954206.99000001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9723977.5599999987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44084683.940001003</v>
          </cell>
          <cell r="P8">
            <v>34870330.500001021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45215</v>
          </cell>
        </row>
        <row r="18">
          <cell r="C18">
            <v>45245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87842965.930000007</v>
          </cell>
        </row>
        <row r="5">
          <cell r="B5">
            <v>79450748.790000007</v>
          </cell>
        </row>
        <row r="6">
          <cell r="B6">
            <v>888758.94</v>
          </cell>
        </row>
        <row r="7">
          <cell r="B7">
            <v>752667.87</v>
          </cell>
        </row>
        <row r="8">
          <cell r="B8">
            <v>86954206.99000001</v>
          </cell>
        </row>
        <row r="9">
          <cell r="B9">
            <v>78698080.920000002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8806708.5600000005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34870330.500000998</v>
          </cell>
          <cell r="P8">
            <v>26614204.430000991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45245</v>
          </cell>
        </row>
        <row r="18">
          <cell r="C18">
            <v>45275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79450748.790000007</v>
          </cell>
        </row>
        <row r="5">
          <cell r="B5">
            <v>71482477.489999995</v>
          </cell>
        </row>
        <row r="6">
          <cell r="B6">
            <v>752667.87</v>
          </cell>
        </row>
        <row r="7">
          <cell r="B7">
            <v>629228.37</v>
          </cell>
        </row>
        <row r="8">
          <cell r="B8">
            <v>78698080.920000002</v>
          </cell>
        </row>
        <row r="9">
          <cell r="B9">
            <v>70853249.11999999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8248477.3899999997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26614204.430000991</v>
          </cell>
          <cell r="P8">
            <v>18769372.630000979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45275</v>
          </cell>
        </row>
        <row r="18">
          <cell r="C18">
            <v>45307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117372559.22</v>
          </cell>
        </row>
        <row r="5">
          <cell r="B5">
            <v>106853410.42</v>
          </cell>
        </row>
        <row r="6">
          <cell r="B6">
            <v>1442386.92</v>
          </cell>
        </row>
        <row r="7">
          <cell r="B7">
            <v>1233232.6399999999</v>
          </cell>
        </row>
        <row r="8">
          <cell r="B8">
            <v>115930172.3</v>
          </cell>
        </row>
        <row r="9">
          <cell r="B9">
            <v>105620177.78</v>
          </cell>
        </row>
      </sheetData>
      <sheetData sheetId="12">
        <row r="6">
          <cell r="B6">
            <v>419638.63</v>
          </cell>
        </row>
      </sheetData>
      <sheetData sheetId="13">
        <row r="4">
          <cell r="B4">
            <v>3255209.69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10961892.260000002</v>
          </cell>
          <cell r="D7">
            <v>3255209.69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63846295.810001001</v>
          </cell>
          <cell r="P8">
            <v>53536301.290001005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45153</v>
          </cell>
        </row>
        <row r="18">
          <cell r="C18">
            <v>45184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191273169.94</v>
          </cell>
        </row>
        <row r="5">
          <cell r="B5">
            <v>178047493.62</v>
          </cell>
        </row>
        <row r="6">
          <cell r="B6">
            <v>3237412.54</v>
          </cell>
        </row>
        <row r="7">
          <cell r="B7">
            <v>2877377.28</v>
          </cell>
        </row>
        <row r="8">
          <cell r="B8">
            <v>188035757.40000001</v>
          </cell>
        </row>
        <row r="9">
          <cell r="B9">
            <v>175170116.34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13921264.949999999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23451880.910000999</v>
          </cell>
          <cell r="P7">
            <v>10586239.850000996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44972</v>
          </cell>
        </row>
        <row r="18">
          <cell r="C18">
            <v>45000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128439666.48</v>
          </cell>
        </row>
        <row r="5">
          <cell r="B5">
            <v>117372559.22</v>
          </cell>
        </row>
        <row r="6">
          <cell r="B6">
            <v>1668472.47</v>
          </cell>
        </row>
        <row r="7">
          <cell r="B7">
            <v>1442386.92</v>
          </cell>
        </row>
        <row r="8">
          <cell r="B8">
            <v>126771194.01000001</v>
          </cell>
        </row>
        <row r="9">
          <cell r="B9">
            <v>115930172.3</v>
          </cell>
        </row>
      </sheetData>
      <sheetData sheetId="12">
        <row r="6">
          <cell r="B6">
            <v>443069.45</v>
          </cell>
        </row>
      </sheetData>
      <sheetData sheetId="13">
        <row r="4">
          <cell r="B4">
            <v>3255209.69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11405037.709999999</v>
          </cell>
          <cell r="D7">
            <v>3255209.69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74687317.520000994</v>
          </cell>
          <cell r="P8">
            <v>63846295.810000986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45124</v>
          </cell>
        </row>
        <row r="18">
          <cell r="C18">
            <v>45153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139850385.28</v>
          </cell>
        </row>
        <row r="5">
          <cell r="B5">
            <v>128439666.48</v>
          </cell>
        </row>
        <row r="6">
          <cell r="B6">
            <v>1926311.29</v>
          </cell>
        </row>
        <row r="7">
          <cell r="B7">
            <v>1668472.47</v>
          </cell>
        </row>
        <row r="8">
          <cell r="B8">
            <v>137924073.99000001</v>
          </cell>
        </row>
        <row r="9">
          <cell r="B9">
            <v>126771194.01000001</v>
          </cell>
        </row>
      </sheetData>
      <sheetData sheetId="12">
        <row r="6">
          <cell r="B6">
            <v>493913.64</v>
          </cell>
        </row>
      </sheetData>
      <sheetData sheetId="13">
        <row r="4">
          <cell r="B4">
            <v>3255209.69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11938451.820000002</v>
          </cell>
          <cell r="D7">
            <v>3255209.69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85840197.500000998</v>
          </cell>
          <cell r="P8">
            <v>74687317.520000994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45092</v>
          </cell>
        </row>
        <row r="18">
          <cell r="C18">
            <v>45124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178047493.62</v>
          </cell>
        </row>
        <row r="5">
          <cell r="B5">
            <v>163762643.75999999</v>
          </cell>
        </row>
        <row r="6">
          <cell r="B6">
            <v>2877377.28</v>
          </cell>
        </row>
        <row r="7">
          <cell r="B7">
            <v>2508915.9500000002</v>
          </cell>
        </row>
        <row r="8">
          <cell r="B8">
            <v>175170116.34</v>
          </cell>
        </row>
        <row r="9">
          <cell r="B9">
            <v>161253727.81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14991637.909999998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10586239.850001</v>
          </cell>
          <cell r="P7">
            <v>0</v>
          </cell>
        </row>
        <row r="8">
          <cell r="C8">
            <v>112500000</v>
          </cell>
          <cell r="P8">
            <v>109169851.32000101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45000</v>
          </cell>
        </row>
        <row r="18">
          <cell r="C18">
            <v>45033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152046082.24000001</v>
          </cell>
        </row>
        <row r="5">
          <cell r="B5">
            <v>139850385.28</v>
          </cell>
        </row>
        <row r="6">
          <cell r="B6">
            <v>2219896.2999999998</v>
          </cell>
        </row>
        <row r="7">
          <cell r="B7">
            <v>1926311.29</v>
          </cell>
        </row>
        <row r="8">
          <cell r="B8">
            <v>149826185.94</v>
          </cell>
        </row>
        <row r="9">
          <cell r="B9">
            <v>137924073.99000001</v>
          </cell>
        </row>
      </sheetData>
      <sheetData sheetId="12">
        <row r="6">
          <cell r="B6">
            <v>538834.98</v>
          </cell>
        </row>
      </sheetData>
      <sheetData sheetId="13">
        <row r="4">
          <cell r="B4">
            <v>3255209.69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12873263.610000001</v>
          </cell>
          <cell r="D7">
            <v>3255209.69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97742309.450001001</v>
          </cell>
          <cell r="P8">
            <v>85840197.500001013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45061</v>
          </cell>
        </row>
        <row r="18">
          <cell r="C18">
            <v>45092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205468925.59999999</v>
          </cell>
        </row>
        <row r="5">
          <cell r="B5">
            <v>191273169.94</v>
          </cell>
        </row>
        <row r="6">
          <cell r="B6">
            <v>3647317.91</v>
          </cell>
        </row>
        <row r="7">
          <cell r="B7">
            <v>3237412.54</v>
          </cell>
        </row>
        <row r="8">
          <cell r="B8">
            <v>201821607.69</v>
          </cell>
        </row>
        <row r="9">
          <cell r="B9">
            <v>188035757.40000001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14635583.510000002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37237731.200001001</v>
          </cell>
          <cell r="P7">
            <v>23451880.91000101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44943</v>
          </cell>
        </row>
        <row r="18">
          <cell r="C18">
            <v>44972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106853410.42</v>
          </cell>
        </row>
        <row r="5">
          <cell r="B5">
            <v>97218927.439999998</v>
          </cell>
        </row>
        <row r="6">
          <cell r="B6">
            <v>1233232.6399999999</v>
          </cell>
        </row>
        <row r="7">
          <cell r="B7">
            <v>1050367.01</v>
          </cell>
        </row>
        <row r="8">
          <cell r="B8">
            <v>105620177.78</v>
          </cell>
        </row>
        <row r="9">
          <cell r="B9">
            <v>96168560.429999992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9944198.3400000017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53536301.290000997</v>
          </cell>
          <cell r="P8">
            <v>44084683.940000989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45184</v>
          </cell>
        </row>
        <row r="18">
          <cell r="C18">
            <v>45215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16A2-14D3-4DE2-9B5B-0971F7040AA2}">
  <sheetPr codeName="Sheet10">
    <pageSetUpPr fitToPage="1"/>
  </sheetPr>
  <dimension ref="A1:IV228"/>
  <sheetViews>
    <sheetView tabSelected="1" showRuler="0" topLeftCell="A128" zoomScale="80" zoomScaleNormal="80" zoomScaleSheetLayoutView="90" workbookViewId="0">
      <selection activeCell="E146" sqref="E14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45291</v>
      </c>
      <c r="C3" s="7" t="s">
        <v>2</v>
      </c>
      <c r="D3" s="2">
        <v>30</v>
      </c>
      <c r="E3" s="2" t="s">
        <v>3</v>
      </c>
      <c r="F3" s="8">
        <v>45261</v>
      </c>
      <c r="G3" s="2"/>
    </row>
    <row r="4" spans="1:13" ht="15.75" customHeight="1" x14ac:dyDescent="0.45">
      <c r="A4" s="2" t="s">
        <v>4</v>
      </c>
      <c r="B4" s="6">
        <v>45307</v>
      </c>
      <c r="C4" s="7" t="s">
        <v>5</v>
      </c>
      <c r="D4" s="9">
        <v>32</v>
      </c>
      <c r="E4" s="2" t="s">
        <v>6</v>
      </c>
      <c r="F4" s="8">
        <v>45291</v>
      </c>
      <c r="G4" s="2"/>
    </row>
    <row r="5" spans="1:13" ht="17.25" customHeight="1" x14ac:dyDescent="0.45">
      <c r="C5" s="5"/>
      <c r="E5" s="2" t="s">
        <v>7</v>
      </c>
      <c r="F5" s="8">
        <v>45275</v>
      </c>
      <c r="G5" s="2"/>
    </row>
    <row r="6" spans="1:13" ht="15.75" customHeight="1" x14ac:dyDescent="0.45">
      <c r="C6" s="5"/>
      <c r="E6" s="2" t="s">
        <v>8</v>
      </c>
      <c r="F6" s="8"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79450748.790000007</v>
      </c>
      <c r="E10" s="19">
        <v>71482477.489999995</v>
      </c>
      <c r="F10" s="20">
        <v>5.4898519811714279E-2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752667.87</v>
      </c>
      <c r="E11" s="19">
        <v>629228.37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78698080.920000002</v>
      </c>
      <c r="E12" s="19">
        <v>70853249.11999999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78698080.920001</v>
      </c>
      <c r="E13" s="19">
        <v>70853249.120000988</v>
      </c>
      <c r="F13" s="20">
        <v>5.4415272625138865E-2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2.3999999999999998E-3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26614204.430000991</v>
      </c>
      <c r="E18" s="19">
        <v>18769372.630000979</v>
      </c>
      <c r="F18" s="20">
        <v>0.16683886782223092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7844831.8000000119</v>
      </c>
      <c r="C27" s="18">
        <v>43248.08</v>
      </c>
      <c r="D27" s="34">
        <v>69.731838222222322</v>
      </c>
      <c r="E27" s="35">
        <v>0.3844273777777778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7844831.8000000119</v>
      </c>
      <c r="C29" s="36">
        <v>43248.08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289474.78999999998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289474.78999999998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7859592.5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7859592.5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99410.1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8248477.3899999997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14830</v>
      </c>
      <c r="E51" s="48">
        <v>78698080.920000002</v>
      </c>
      <c r="F51" s="43"/>
      <c r="G51" s="44"/>
    </row>
    <row r="52" spans="1:7" x14ac:dyDescent="0.35">
      <c r="A52" s="26" t="s">
        <v>44</v>
      </c>
      <c r="D52" s="10"/>
      <c r="E52" s="45">
        <v>7844831.8000000119</v>
      </c>
      <c r="F52" s="43"/>
      <c r="G52" s="44"/>
    </row>
    <row r="53" spans="1:7" x14ac:dyDescent="0.35">
      <c r="A53" s="26"/>
      <c r="D53" s="55">
        <v>14172</v>
      </c>
      <c r="E53" s="56">
        <v>70853249.11999999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8248477.3899999997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8248477.3899999997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66208.960000000006</v>
      </c>
      <c r="F64" s="43"/>
      <c r="G64" s="44"/>
    </row>
    <row r="65" spans="1:7" x14ac:dyDescent="0.35">
      <c r="A65" s="41" t="s">
        <v>51</v>
      </c>
      <c r="E65" s="57">
        <v>66208.960000000006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43248.08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43248.08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43248.08</v>
      </c>
      <c r="F110" s="43"/>
      <c r="G110" s="44"/>
    </row>
    <row r="111" spans="1:7" x14ac:dyDescent="0.35">
      <c r="A111" s="58" t="s">
        <v>86</v>
      </c>
      <c r="E111" s="12">
        <v>43248.08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8139020.3526749993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7844831.8000000119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7844831.8000000119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294188.55267498735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294188.55267498735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4.58454477E-2</v>
      </c>
      <c r="F153" s="43"/>
      <c r="G153" s="44"/>
    </row>
    <row r="154" spans="1:256" x14ac:dyDescent="0.35">
      <c r="A154" s="26" t="s">
        <v>114</v>
      </c>
      <c r="E154" s="60">
        <v>15.051484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108678.8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99410.1</v>
      </c>
      <c r="F158" s="43"/>
      <c r="G158" s="44"/>
    </row>
    <row r="159" spans="1:256" x14ac:dyDescent="0.35">
      <c r="A159" s="2" t="s">
        <v>117</v>
      </c>
      <c r="D159" s="22">
        <v>9268.6999999999971</v>
      </c>
    </row>
    <row r="160" spans="1:256" x14ac:dyDescent="0.35">
      <c r="A160" s="26" t="s">
        <v>118</v>
      </c>
      <c r="D160" s="12">
        <v>79450748.790000007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8.4579747000000007E-3</v>
      </c>
      <c r="F162" s="65"/>
      <c r="G162" s="44"/>
    </row>
    <row r="163" spans="1:7" x14ac:dyDescent="0.35">
      <c r="A163" s="26" t="s">
        <v>120</v>
      </c>
      <c r="D163" s="66">
        <v>7.1885760000000003E-4</v>
      </c>
      <c r="F163" s="65"/>
      <c r="G163" s="44"/>
    </row>
    <row r="164" spans="1:7" x14ac:dyDescent="0.35">
      <c r="A164" s="26" t="s">
        <v>121</v>
      </c>
      <c r="D164" s="66">
        <v>-1.3041136199999999E-2</v>
      </c>
      <c r="F164" s="65"/>
      <c r="G164" s="44"/>
    </row>
    <row r="165" spans="1:7" x14ac:dyDescent="0.35">
      <c r="A165" s="26" t="s">
        <v>122</v>
      </c>
      <c r="D165" s="66">
        <v>1.3999163216696974E-3</v>
      </c>
      <c r="F165" s="43"/>
      <c r="G165" s="44"/>
    </row>
    <row r="166" spans="1:7" x14ac:dyDescent="0.35">
      <c r="A166" s="26" t="s">
        <v>123</v>
      </c>
      <c r="D166" s="64">
        <v>-6.1609689458257556E-4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14258039.690000001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2331264.86</v>
      </c>
      <c r="E171" s="68">
        <v>236</v>
      </c>
      <c r="F171" s="66">
        <v>3.2613095430640761E-2</v>
      </c>
      <c r="G171" s="44"/>
    </row>
    <row r="172" spans="1:7" x14ac:dyDescent="0.35">
      <c r="A172" s="41" t="s">
        <v>128</v>
      </c>
      <c r="D172" s="57">
        <v>446215.44</v>
      </c>
      <c r="E172" s="68">
        <v>50</v>
      </c>
      <c r="F172" s="66">
        <v>6.2423051867840354E-3</v>
      </c>
      <c r="G172" s="44"/>
    </row>
    <row r="173" spans="1:7" x14ac:dyDescent="0.35">
      <c r="A173" s="41" t="s">
        <v>129</v>
      </c>
      <c r="D173" s="19">
        <v>88555.86</v>
      </c>
      <c r="E173" s="69">
        <v>10</v>
      </c>
      <c r="F173" s="66">
        <v>1.2388471008491343E-3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2866036.1599999997</v>
      </c>
      <c r="E175" s="68">
        <v>296</v>
      </c>
      <c r="F175" s="74">
        <v>4.0094247718273933E-2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6.5732669000000002E-3</v>
      </c>
      <c r="E178" s="66">
        <v>3.5585005000000002E-3</v>
      </c>
      <c r="F178" s="65"/>
      <c r="G178" s="44"/>
    </row>
    <row r="179" spans="1:7" x14ac:dyDescent="0.35">
      <c r="A179" s="26" t="s">
        <v>134</v>
      </c>
      <c r="D179" s="66">
        <v>3.6628932E-3</v>
      </c>
      <c r="E179" s="66">
        <v>2.0584073E-3</v>
      </c>
      <c r="F179" s="65"/>
      <c r="G179" s="44"/>
    </row>
    <row r="180" spans="1:7" x14ac:dyDescent="0.35">
      <c r="A180" s="26" t="s">
        <v>135</v>
      </c>
      <c r="D180" s="66">
        <v>6.2357109999999997E-3</v>
      </c>
      <c r="E180" s="66">
        <v>3.3041133000000001E-3</v>
      </c>
      <c r="F180" s="65"/>
      <c r="G180" s="44"/>
    </row>
    <row r="181" spans="1:7" x14ac:dyDescent="0.35">
      <c r="A181" s="26" t="s">
        <v>136</v>
      </c>
      <c r="D181" s="66">
        <v>7.4811522876331703E-3</v>
      </c>
      <c r="E181" s="66">
        <v>4.2337002540220152E-3</v>
      </c>
      <c r="F181" s="43"/>
      <c r="G181" s="44"/>
    </row>
    <row r="182" spans="1:7" x14ac:dyDescent="0.35">
      <c r="A182" s="26" t="s">
        <v>137</v>
      </c>
      <c r="D182" s="66">
        <v>5.9882558469082931E-3</v>
      </c>
      <c r="E182" s="66">
        <v>3.288680338505504E-3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542174.26</v>
      </c>
      <c r="F184" s="43"/>
      <c r="G184" s="44"/>
    </row>
    <row r="185" spans="1:7" x14ac:dyDescent="0.35">
      <c r="A185" s="2" t="s">
        <v>139</v>
      </c>
      <c r="D185" s="66">
        <v>7.5847155699919214E-3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951638.77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102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14A2-D1F2-43CC-B33F-8BB4E0ABC4CC}">
  <sheetPr codeName="Sheet7">
    <pageSetUpPr fitToPage="1"/>
  </sheetPr>
  <dimension ref="A1:IV228"/>
  <sheetViews>
    <sheetView showRuler="0" zoomScale="80" zoomScaleNormal="80" zoomScaleSheetLayoutView="90" workbookViewId="0">
      <selection activeCell="H31" sqref="H3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178047493.62</v>
      </c>
      <c r="E10" s="19">
        <v>163762643.75999999</v>
      </c>
      <c r="F10" s="20">
        <v>0.12576965794358155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2877377.28</v>
      </c>
      <c r="E11" s="19">
        <v>2508915.9500000002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175170116.34</v>
      </c>
      <c r="E12" s="19">
        <v>161253727.81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175170116.34000102</v>
      </c>
      <c r="E13" s="19">
        <v>161253727.81000102</v>
      </c>
      <c r="F13" s="20">
        <v>0.12384281129775547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4.9244299999999998E-2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10586239.850001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112500000</v>
      </c>
      <c r="E18" s="19">
        <v>109169851.32000101</v>
      </c>
      <c r="F18" s="20">
        <v>0.97039867840000893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10586239.850001</v>
      </c>
      <c r="C26" s="18">
        <v>17026.2</v>
      </c>
      <c r="D26" s="34">
        <v>24.547802550726956</v>
      </c>
      <c r="E26" s="35">
        <v>3.9481043478260869E-2</v>
      </c>
      <c r="F26" s="31"/>
    </row>
    <row r="27" spans="1:13" x14ac:dyDescent="0.35">
      <c r="A27" s="26" t="s">
        <v>22</v>
      </c>
      <c r="B27" s="18">
        <v>3330148.6799990013</v>
      </c>
      <c r="C27" s="18">
        <v>182812.5</v>
      </c>
      <c r="D27" s="34">
        <v>29.601321599991124</v>
      </c>
      <c r="E27" s="35">
        <v>1.625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13916388.530000001</v>
      </c>
      <c r="C29" s="36">
        <v>199838.7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598001.61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598001.61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14127239.189999999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14127239.189999999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266397.11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14991637.909999998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21700</v>
      </c>
      <c r="E51" s="48">
        <v>175170116.34</v>
      </c>
      <c r="F51" s="43"/>
      <c r="G51" s="44"/>
    </row>
    <row r="52" spans="1:7" x14ac:dyDescent="0.35">
      <c r="A52" s="26" t="s">
        <v>44</v>
      </c>
      <c r="D52" s="10"/>
      <c r="E52" s="45">
        <v>13916388.530000001</v>
      </c>
      <c r="F52" s="43"/>
      <c r="G52" s="44"/>
    </row>
    <row r="53" spans="1:7" x14ac:dyDescent="0.35">
      <c r="A53" s="26"/>
      <c r="D53" s="55">
        <v>20896</v>
      </c>
      <c r="E53" s="56">
        <v>161253727.81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14991637.909999998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14991637.909999998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148372.91</v>
      </c>
      <c r="F64" s="43"/>
      <c r="G64" s="44"/>
    </row>
    <row r="65" spans="1:7" x14ac:dyDescent="0.35">
      <c r="A65" s="41" t="s">
        <v>51</v>
      </c>
      <c r="E65" s="57">
        <v>148372.91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17026.2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17026.2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182812.5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182812.5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199838.7</v>
      </c>
      <c r="F110" s="43"/>
      <c r="G110" s="44"/>
    </row>
    <row r="111" spans="1:7" x14ac:dyDescent="0.35">
      <c r="A111" s="58" t="s">
        <v>86</v>
      </c>
      <c r="E111" s="12">
        <v>199838.7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14643426.298649998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13916388.530000001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13916388.530000001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727037.76864999719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727037.76864999719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4.0918419900000003E-2</v>
      </c>
      <c r="F153" s="43"/>
      <c r="G153" s="44"/>
    </row>
    <row r="154" spans="1:256" x14ac:dyDescent="0.35">
      <c r="A154" s="26" t="s">
        <v>114</v>
      </c>
      <c r="E154" s="60">
        <v>21.212005999999999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157610.67000000001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266397.11</v>
      </c>
      <c r="F158" s="43"/>
      <c r="G158" s="44"/>
    </row>
    <row r="159" spans="1:256" x14ac:dyDescent="0.35">
      <c r="A159" s="2" t="s">
        <v>117</v>
      </c>
      <c r="D159" s="22">
        <v>-108786.43999999997</v>
      </c>
    </row>
    <row r="160" spans="1:256" x14ac:dyDescent="0.35">
      <c r="A160" s="26" t="s">
        <v>118</v>
      </c>
      <c r="D160" s="12">
        <v>178047493.62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6.5194846999999997E-3</v>
      </c>
      <c r="F162" s="65"/>
      <c r="G162" s="44"/>
    </row>
    <row r="163" spans="1:7" x14ac:dyDescent="0.35">
      <c r="A163" s="26" t="s">
        <v>120</v>
      </c>
      <c r="D163" s="66">
        <v>1.59670206E-2</v>
      </c>
      <c r="F163" s="65"/>
      <c r="G163" s="44"/>
    </row>
    <row r="164" spans="1:7" x14ac:dyDescent="0.35">
      <c r="A164" s="26" t="s">
        <v>121</v>
      </c>
      <c r="D164" s="66">
        <v>-5.1946672999999997E-3</v>
      </c>
      <c r="F164" s="65"/>
      <c r="G164" s="44"/>
    </row>
    <row r="165" spans="1:7" x14ac:dyDescent="0.35">
      <c r="A165" s="26" t="s">
        <v>122</v>
      </c>
      <c r="D165" s="66">
        <v>-7.33196100354069E-3</v>
      </c>
      <c r="F165" s="43"/>
      <c r="G165" s="44"/>
    </row>
    <row r="166" spans="1:7" x14ac:dyDescent="0.35">
      <c r="A166" s="26" t="s">
        <v>123</v>
      </c>
      <c r="D166" s="64">
        <v>2.4899692491148276E-3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14318754.43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2009314.59</v>
      </c>
      <c r="E171" s="68">
        <v>142</v>
      </c>
      <c r="F171" s="66">
        <v>1.2269676062049428E-2</v>
      </c>
      <c r="G171" s="44"/>
    </row>
    <row r="172" spans="1:7" x14ac:dyDescent="0.35">
      <c r="A172" s="41" t="s">
        <v>128</v>
      </c>
      <c r="D172" s="57">
        <v>518983.3</v>
      </c>
      <c r="E172" s="68">
        <v>36</v>
      </c>
      <c r="F172" s="66">
        <v>3.1691189643994057E-3</v>
      </c>
      <c r="G172" s="44"/>
    </row>
    <row r="173" spans="1:7" x14ac:dyDescent="0.35">
      <c r="A173" s="41" t="s">
        <v>129</v>
      </c>
      <c r="D173" s="19">
        <v>116795.11</v>
      </c>
      <c r="E173" s="69">
        <v>9</v>
      </c>
      <c r="F173" s="66">
        <v>7.1319751146157247E-4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2645093</v>
      </c>
      <c r="E175" s="68">
        <v>187</v>
      </c>
      <c r="F175" s="74">
        <v>1.6151992537910408E-2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5.4070372999999996E-3</v>
      </c>
      <c r="E178" s="66">
        <v>3.0563681999999999E-3</v>
      </c>
      <c r="F178" s="65"/>
      <c r="G178" s="44"/>
    </row>
    <row r="179" spans="1:7" x14ac:dyDescent="0.35">
      <c r="A179" s="26" t="s">
        <v>134</v>
      </c>
      <c r="D179" s="66">
        <v>4.7224609999999998E-3</v>
      </c>
      <c r="E179" s="66">
        <v>2.6851645E-3</v>
      </c>
      <c r="F179" s="65"/>
      <c r="G179" s="44"/>
    </row>
    <row r="180" spans="1:7" x14ac:dyDescent="0.35">
      <c r="A180" s="26" t="s">
        <v>135</v>
      </c>
      <c r="D180" s="66">
        <v>3.7033145999999999E-3</v>
      </c>
      <c r="E180" s="66">
        <v>1.9354839000000001E-3</v>
      </c>
      <c r="F180" s="65"/>
      <c r="G180" s="44"/>
    </row>
    <row r="181" spans="1:7" x14ac:dyDescent="0.35">
      <c r="A181" s="26" t="s">
        <v>136</v>
      </c>
      <c r="D181" s="66">
        <v>3.8823164758609785E-3</v>
      </c>
      <c r="E181" s="66">
        <v>2.153522205206738E-3</v>
      </c>
      <c r="F181" s="43"/>
      <c r="G181" s="44"/>
    </row>
    <row r="182" spans="1:7" x14ac:dyDescent="0.35">
      <c r="A182" s="26" t="s">
        <v>137</v>
      </c>
      <c r="D182" s="66">
        <v>4.4287823439652443E-3</v>
      </c>
      <c r="E182" s="66">
        <v>2.4576347013016845E-3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635778.41</v>
      </c>
      <c r="F184" s="43"/>
      <c r="G184" s="44"/>
    </row>
    <row r="185" spans="1:7" x14ac:dyDescent="0.35">
      <c r="A185" s="2" t="s">
        <v>139</v>
      </c>
      <c r="D185" s="66">
        <v>3.8823164758609785E-3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1228679.42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88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5525-0737-44B7-8019-BD89433D1C4F}">
  <sheetPr codeName="Sheet8">
    <pageSetUpPr fitToPage="1"/>
  </sheetPr>
  <dimension ref="A1:IV228"/>
  <sheetViews>
    <sheetView showRuler="0" zoomScale="80" zoomScaleNormal="80" zoomScaleSheetLayoutView="90" workbookViewId="0">
      <selection activeCell="B14" sqref="B1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191273169.94</v>
      </c>
      <c r="E10" s="19">
        <v>178047493.62</v>
      </c>
      <c r="F10" s="20">
        <v>0.1367404180596713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3237412.54</v>
      </c>
      <c r="E11" s="19">
        <v>2877377.28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188035757.40000001</v>
      </c>
      <c r="E12" s="19">
        <v>175170116.34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188035757.40000102</v>
      </c>
      <c r="E13" s="19">
        <v>175170116.34000099</v>
      </c>
      <c r="F13" s="20">
        <v>0.13453059323044791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4.8278599999999998E-2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23451880.910000999</v>
      </c>
      <c r="E17" s="19">
        <v>10586239.850000996</v>
      </c>
      <c r="F17" s="20">
        <v>2.4547802550726947E-2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112500000</v>
      </c>
      <c r="E18" s="19">
        <v>112500000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12865641.060000002</v>
      </c>
      <c r="C26" s="18">
        <v>37718.44</v>
      </c>
      <c r="D26" s="34">
        <v>29.833370573913047</v>
      </c>
      <c r="E26" s="35">
        <v>8.7463049275362317E-2</v>
      </c>
      <c r="F26" s="31"/>
    </row>
    <row r="27" spans="1:13" x14ac:dyDescent="0.35">
      <c r="A27" s="26" t="s">
        <v>22</v>
      </c>
      <c r="B27" s="18">
        <v>0</v>
      </c>
      <c r="C27" s="18">
        <v>182812.5</v>
      </c>
      <c r="D27" s="34">
        <v>0</v>
      </c>
      <c r="E27" s="35">
        <v>1.625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12865641.060000002</v>
      </c>
      <c r="C29" s="36">
        <v>220530.94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612788.59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612788.59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13003376.32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13003376.32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305100.03999999998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13921264.949999999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22345</v>
      </c>
      <c r="E51" s="48">
        <v>188035757.40000001</v>
      </c>
      <c r="F51" s="43"/>
      <c r="G51" s="44"/>
    </row>
    <row r="52" spans="1:7" x14ac:dyDescent="0.35">
      <c r="A52" s="26" t="s">
        <v>44</v>
      </c>
      <c r="D52" s="10"/>
      <c r="E52" s="45">
        <v>12865641.060000002</v>
      </c>
      <c r="F52" s="43"/>
      <c r="G52" s="44"/>
    </row>
    <row r="53" spans="1:7" x14ac:dyDescent="0.35">
      <c r="A53" s="26"/>
      <c r="D53" s="55">
        <v>21700</v>
      </c>
      <c r="E53" s="56">
        <v>175170116.34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13921264.949999999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13921264.949999999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159394.31</v>
      </c>
      <c r="F64" s="43"/>
      <c r="G64" s="44"/>
    </row>
    <row r="65" spans="1:7" x14ac:dyDescent="0.35">
      <c r="A65" s="41" t="s">
        <v>51</v>
      </c>
      <c r="E65" s="57">
        <v>159394.31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37718.44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37718.44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182812.5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182812.5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220530.94</v>
      </c>
      <c r="F110" s="43"/>
      <c r="G110" s="44"/>
    </row>
    <row r="111" spans="1:7" x14ac:dyDescent="0.35">
      <c r="A111" s="58" t="s">
        <v>86</v>
      </c>
      <c r="E111" s="12">
        <v>220530.94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13541339.701716665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12865641.060000002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12865641.060000002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675698.64171666279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675698.64171666279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4.0579425799999999E-2</v>
      </c>
      <c r="F153" s="43"/>
      <c r="G153" s="44"/>
    </row>
    <row r="154" spans="1:256" x14ac:dyDescent="0.35">
      <c r="A154" s="26" t="s">
        <v>114</v>
      </c>
      <c r="E154" s="60">
        <v>22.029416999999999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222300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305100.03999999998</v>
      </c>
      <c r="F158" s="43"/>
      <c r="G158" s="44"/>
    </row>
    <row r="159" spans="1:256" x14ac:dyDescent="0.35">
      <c r="A159" s="2" t="s">
        <v>117</v>
      </c>
      <c r="D159" s="22">
        <v>-82800.039999999979</v>
      </c>
    </row>
    <row r="160" spans="1:256" x14ac:dyDescent="0.35">
      <c r="A160" s="26" t="s">
        <v>118</v>
      </c>
      <c r="D160" s="12">
        <v>191273169.94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6.7371625000000003E-3</v>
      </c>
      <c r="F162" s="65"/>
      <c r="G162" s="44"/>
    </row>
    <row r="163" spans="1:7" x14ac:dyDescent="0.35">
      <c r="A163" s="26" t="s">
        <v>120</v>
      </c>
      <c r="D163" s="66">
        <v>6.5194846999999997E-3</v>
      </c>
      <c r="F163" s="65"/>
      <c r="G163" s="44"/>
    </row>
    <row r="164" spans="1:7" x14ac:dyDescent="0.35">
      <c r="A164" s="26" t="s">
        <v>121</v>
      </c>
      <c r="D164" s="66">
        <v>1.59670206E-2</v>
      </c>
      <c r="F164" s="65"/>
      <c r="G164" s="44"/>
    </row>
    <row r="165" spans="1:7" x14ac:dyDescent="0.35">
      <c r="A165" s="26" t="s">
        <v>122</v>
      </c>
      <c r="D165" s="66">
        <v>-5.1946672934404751E-3</v>
      </c>
      <c r="F165" s="43"/>
      <c r="G165" s="44"/>
    </row>
    <row r="166" spans="1:7" x14ac:dyDescent="0.35">
      <c r="A166" s="26" t="s">
        <v>123</v>
      </c>
      <c r="D166" s="64">
        <v>6.0072501266398813E-3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14427540.870000001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2555593.6800000002</v>
      </c>
      <c r="E171" s="68">
        <v>173</v>
      </c>
      <c r="F171" s="66">
        <v>1.4353438108229182E-2</v>
      </c>
      <c r="G171" s="44"/>
    </row>
    <row r="172" spans="1:7" x14ac:dyDescent="0.35">
      <c r="A172" s="41" t="s">
        <v>128</v>
      </c>
      <c r="D172" s="57">
        <v>511285.43</v>
      </c>
      <c r="E172" s="68">
        <v>32</v>
      </c>
      <c r="F172" s="66">
        <v>2.8716238549879114E-3</v>
      </c>
      <c r="G172" s="44"/>
    </row>
    <row r="173" spans="1:7" x14ac:dyDescent="0.35">
      <c r="A173" s="41" t="s">
        <v>129</v>
      </c>
      <c r="D173" s="19">
        <v>148080.45000000001</v>
      </c>
      <c r="E173" s="69">
        <v>10</v>
      </c>
      <c r="F173" s="66">
        <v>8.3169073031739765E-4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3214959.5600000005</v>
      </c>
      <c r="E175" s="68">
        <v>215</v>
      </c>
      <c r="F175" s="74">
        <v>1.8056752693534489E-2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5.3737730999999997E-3</v>
      </c>
      <c r="E178" s="66">
        <v>2.9760639E-3</v>
      </c>
      <c r="F178" s="65"/>
      <c r="G178" s="44"/>
    </row>
    <row r="179" spans="1:7" x14ac:dyDescent="0.35">
      <c r="A179" s="26" t="s">
        <v>134</v>
      </c>
      <c r="D179" s="66">
        <v>5.4070372999999996E-3</v>
      </c>
      <c r="E179" s="66">
        <v>3.0563681999999999E-3</v>
      </c>
      <c r="F179" s="65"/>
      <c r="G179" s="44"/>
    </row>
    <row r="180" spans="1:7" x14ac:dyDescent="0.35">
      <c r="A180" s="26" t="s">
        <v>135</v>
      </c>
      <c r="D180" s="66">
        <v>4.7224609999999998E-3</v>
      </c>
      <c r="E180" s="66">
        <v>2.6851645E-3</v>
      </c>
      <c r="F180" s="65"/>
      <c r="G180" s="44"/>
    </row>
    <row r="181" spans="1:7" x14ac:dyDescent="0.35">
      <c r="A181" s="26" t="s">
        <v>136</v>
      </c>
      <c r="D181" s="66">
        <v>3.7033145853053091E-3</v>
      </c>
      <c r="E181" s="66">
        <v>1.9354838709677419E-3</v>
      </c>
      <c r="F181" s="43"/>
      <c r="G181" s="44"/>
    </row>
    <row r="182" spans="1:7" x14ac:dyDescent="0.35">
      <c r="A182" s="26" t="s">
        <v>137</v>
      </c>
      <c r="D182" s="66">
        <v>4.8016464963263278E-3</v>
      </c>
      <c r="E182" s="66">
        <v>2.6632701177419357E-3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659365.88</v>
      </c>
      <c r="F184" s="43"/>
      <c r="G184" s="44"/>
    </row>
    <row r="185" spans="1:7" x14ac:dyDescent="0.35">
      <c r="A185" s="2" t="s">
        <v>139</v>
      </c>
      <c r="D185" s="66">
        <v>3.7033145853053091E-3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1265424.01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87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CB4B-0C57-4304-A2A8-5E360E3D7BD1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205468925.59999999</v>
      </c>
      <c r="E10" s="19">
        <v>191273169.94</v>
      </c>
      <c r="F10" s="20">
        <v>0.14689773323636496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3647317.91</v>
      </c>
      <c r="E11" s="19">
        <v>3237412.54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201821607.69</v>
      </c>
      <c r="E12" s="19">
        <v>188035757.40000001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201821607.69000101</v>
      </c>
      <c r="E13" s="19">
        <v>188035757.40000102</v>
      </c>
      <c r="F13" s="20">
        <v>0.14441140144280493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4.6944300000000001E-2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37237731.200001001</v>
      </c>
      <c r="E17" s="19">
        <v>23451880.91000101</v>
      </c>
      <c r="F17" s="20">
        <v>5.4381173124640025E-2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112500000</v>
      </c>
      <c r="E18" s="19">
        <v>112500000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13785850.289999992</v>
      </c>
      <c r="C26" s="18">
        <v>59890.68</v>
      </c>
      <c r="D26" s="34">
        <v>31.967189078260851</v>
      </c>
      <c r="E26" s="35">
        <v>0.13887693913043478</v>
      </c>
      <c r="F26" s="31"/>
    </row>
    <row r="27" spans="1:13" x14ac:dyDescent="0.35">
      <c r="A27" s="26" t="s">
        <v>22</v>
      </c>
      <c r="B27" s="18">
        <v>0</v>
      </c>
      <c r="C27" s="18">
        <v>182812.5</v>
      </c>
      <c r="D27" s="34">
        <v>0</v>
      </c>
      <c r="E27" s="35">
        <v>1.625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13785850.289999992</v>
      </c>
      <c r="C29" s="36">
        <v>242703.18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713221.73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713221.73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13749224.470000001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13749224.470000001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173137.31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14635583.510000002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22903</v>
      </c>
      <c r="E51" s="48">
        <v>201821607.69</v>
      </c>
      <c r="F51" s="43"/>
      <c r="G51" s="44"/>
    </row>
    <row r="52" spans="1:7" x14ac:dyDescent="0.35">
      <c r="A52" s="26" t="s">
        <v>44</v>
      </c>
      <c r="D52" s="10"/>
      <c r="E52" s="45">
        <v>13785850.289999992</v>
      </c>
      <c r="F52" s="43"/>
      <c r="G52" s="44"/>
    </row>
    <row r="53" spans="1:7" x14ac:dyDescent="0.35">
      <c r="A53" s="26"/>
      <c r="D53" s="55">
        <v>22345</v>
      </c>
      <c r="E53" s="56">
        <v>188035757.40000001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14635583.510000002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14635583.510000002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171224.1</v>
      </c>
      <c r="F64" s="43"/>
      <c r="G64" s="44"/>
    </row>
    <row r="65" spans="1:7" x14ac:dyDescent="0.35">
      <c r="A65" s="41" t="s">
        <v>51</v>
      </c>
      <c r="E65" s="57">
        <v>171224.1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59890.68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59890.68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182812.5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182812.5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242703.18</v>
      </c>
      <c r="F110" s="43"/>
      <c r="G110" s="44"/>
    </row>
    <row r="111" spans="1:7" x14ac:dyDescent="0.35">
      <c r="A111" s="58" t="s">
        <v>86</v>
      </c>
      <c r="E111" s="12">
        <v>242703.18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14221656.225333335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13785850.289999992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13785850.289999992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435805.93533334322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435805.93533334322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4.0311714800000002E-2</v>
      </c>
      <c r="F153" s="43"/>
      <c r="G153" s="44"/>
    </row>
    <row r="154" spans="1:256" x14ac:dyDescent="0.35">
      <c r="A154" s="26" t="s">
        <v>114</v>
      </c>
      <c r="E154" s="60">
        <v>22.780788999999999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446531.19</v>
      </c>
      <c r="E157" s="2">
        <v>27</v>
      </c>
      <c r="F157" s="65"/>
      <c r="G157" s="44"/>
    </row>
    <row r="158" spans="1:256" x14ac:dyDescent="0.35">
      <c r="A158" s="26" t="s">
        <v>116</v>
      </c>
      <c r="D158" s="61">
        <v>173137.31</v>
      </c>
      <c r="F158" s="43"/>
      <c r="G158" s="44"/>
    </row>
    <row r="159" spans="1:256" x14ac:dyDescent="0.35">
      <c r="A159" s="2" t="s">
        <v>117</v>
      </c>
      <c r="D159" s="22">
        <v>273393.88</v>
      </c>
    </row>
    <row r="160" spans="1:256" x14ac:dyDescent="0.35">
      <c r="A160" s="26" t="s">
        <v>118</v>
      </c>
      <c r="D160" s="12">
        <v>205468925.59999999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-3.7961659999999998E-4</v>
      </c>
      <c r="F162" s="65"/>
      <c r="G162" s="44"/>
    </row>
    <row r="163" spans="1:7" x14ac:dyDescent="0.35">
      <c r="A163" s="26" t="s">
        <v>120</v>
      </c>
      <c r="D163" s="66">
        <v>6.7371625000000003E-3</v>
      </c>
      <c r="F163" s="65"/>
      <c r="G163" s="44"/>
    </row>
    <row r="164" spans="1:7" x14ac:dyDescent="0.35">
      <c r="A164" s="26" t="s">
        <v>121</v>
      </c>
      <c r="D164" s="66">
        <v>6.5194846999999997E-3</v>
      </c>
      <c r="F164" s="65"/>
      <c r="G164" s="44"/>
    </row>
    <row r="165" spans="1:7" x14ac:dyDescent="0.35">
      <c r="A165" s="26" t="s">
        <v>122</v>
      </c>
      <c r="D165" s="66">
        <v>1.5967020562451417E-2</v>
      </c>
      <c r="F165" s="43"/>
      <c r="G165" s="44"/>
    </row>
    <row r="166" spans="1:7" x14ac:dyDescent="0.35">
      <c r="A166" s="26" t="s">
        <v>123</v>
      </c>
      <c r="D166" s="64">
        <v>7.211012790612854E-3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14510340.909999998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2760614.56</v>
      </c>
      <c r="E171" s="68">
        <v>181</v>
      </c>
      <c r="F171" s="66">
        <v>1.4432837396201308E-2</v>
      </c>
      <c r="G171" s="44"/>
    </row>
    <row r="172" spans="1:7" x14ac:dyDescent="0.35">
      <c r="A172" s="41" t="s">
        <v>128</v>
      </c>
      <c r="D172" s="57">
        <v>785891.76</v>
      </c>
      <c r="E172" s="68">
        <v>51</v>
      </c>
      <c r="F172" s="66">
        <v>4.108740186856967E-3</v>
      </c>
      <c r="G172" s="44"/>
    </row>
    <row r="173" spans="1:7" x14ac:dyDescent="0.35">
      <c r="A173" s="41" t="s">
        <v>129</v>
      </c>
      <c r="D173" s="19">
        <v>117388.33</v>
      </c>
      <c r="E173" s="69">
        <v>9</v>
      </c>
      <c r="F173" s="66">
        <v>6.1372083725502779E-4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3663894.6500000004</v>
      </c>
      <c r="E175" s="68">
        <v>241</v>
      </c>
      <c r="F175" s="74">
        <v>1.9155298420313303E-2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4.3478676000000003E-3</v>
      </c>
      <c r="E178" s="66">
        <v>2.4405376999999998E-3</v>
      </c>
      <c r="F178" s="65"/>
      <c r="G178" s="44"/>
    </row>
    <row r="179" spans="1:7" x14ac:dyDescent="0.35">
      <c r="A179" s="26" t="s">
        <v>134</v>
      </c>
      <c r="D179" s="66">
        <v>5.3737730999999997E-3</v>
      </c>
      <c r="E179" s="66">
        <v>2.9760639E-3</v>
      </c>
      <c r="F179" s="65"/>
      <c r="G179" s="44"/>
    </row>
    <row r="180" spans="1:7" x14ac:dyDescent="0.35">
      <c r="A180" s="26" t="s">
        <v>135</v>
      </c>
      <c r="D180" s="66">
        <v>5.4070372999999996E-3</v>
      </c>
      <c r="E180" s="66">
        <v>3.0563681999999999E-3</v>
      </c>
      <c r="F180" s="65"/>
      <c r="G180" s="44"/>
    </row>
    <row r="181" spans="1:7" x14ac:dyDescent="0.35">
      <c r="A181" s="26" t="s">
        <v>136</v>
      </c>
      <c r="D181" s="66">
        <v>4.7224610241119944E-3</v>
      </c>
      <c r="E181" s="66">
        <v>2.6851644663235625E-3</v>
      </c>
      <c r="F181" s="43"/>
      <c r="G181" s="44"/>
    </row>
    <row r="182" spans="1:7" x14ac:dyDescent="0.35">
      <c r="A182" s="26" t="s">
        <v>137</v>
      </c>
      <c r="D182" s="66">
        <v>4.9627847560279985E-3</v>
      </c>
      <c r="E182" s="66">
        <v>2.7895335665808901E-3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903280.09</v>
      </c>
      <c r="F184" s="43"/>
      <c r="G184" s="44"/>
    </row>
    <row r="185" spans="1:7" x14ac:dyDescent="0.35">
      <c r="A185" s="2" t="s">
        <v>139</v>
      </c>
      <c r="D185" s="66">
        <v>4.7224610241119944E-3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1575144.51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108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45AE-D7B3-4FD4-A8DE-0C2C6D7AFB89}">
  <sheetPr codeName="Sheet9">
    <pageSetUpPr fitToPage="1"/>
  </sheetPr>
  <dimension ref="A1:IV228"/>
  <sheetViews>
    <sheetView showRuler="0" zoomScale="80" zoomScaleNormal="80" zoomScaleSheetLayoutView="90" workbookViewId="0">
      <selection activeCell="E13" sqref="E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45260</v>
      </c>
      <c r="C3" s="7" t="s">
        <v>2</v>
      </c>
      <c r="D3" s="2">
        <v>30</v>
      </c>
      <c r="E3" s="2" t="s">
        <v>3</v>
      </c>
      <c r="F3" s="8">
        <v>45231</v>
      </c>
      <c r="G3" s="2"/>
    </row>
    <row r="4" spans="1:13" ht="15.75" customHeight="1" x14ac:dyDescent="0.45">
      <c r="A4" s="2" t="s">
        <v>4</v>
      </c>
      <c r="B4" s="6">
        <v>45275</v>
      </c>
      <c r="C4" s="7" t="s">
        <v>5</v>
      </c>
      <c r="D4" s="9">
        <v>30</v>
      </c>
      <c r="E4" s="2" t="s">
        <v>6</v>
      </c>
      <c r="F4" s="8">
        <v>45260</v>
      </c>
      <c r="G4" s="2"/>
    </row>
    <row r="5" spans="1:13" ht="17.25" customHeight="1" x14ac:dyDescent="0.45">
      <c r="C5" s="5"/>
      <c r="E5" s="2" t="s">
        <v>7</v>
      </c>
      <c r="F5" s="8">
        <v>45245</v>
      </c>
      <c r="G5" s="2"/>
    </row>
    <row r="6" spans="1:13" ht="15.75" customHeight="1" x14ac:dyDescent="0.45">
      <c r="C6" s="5"/>
      <c r="E6" s="2" t="s">
        <v>8</v>
      </c>
      <c r="F6" s="8"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87842965.930000007</v>
      </c>
      <c r="E10" s="19">
        <v>79450748.790000007</v>
      </c>
      <c r="F10" s="20">
        <v>6.1018149617345474E-2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888758.94</v>
      </c>
      <c r="E11" s="19">
        <v>752667.87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86954206.99000001</v>
      </c>
      <c r="E12" s="19">
        <v>78698080.920000002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86954206.990000993</v>
      </c>
      <c r="E13" s="19">
        <v>78698080.920001</v>
      </c>
      <c r="F13" s="20">
        <v>6.0440100934315961E-2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2.3999999999999998E-3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34870330.500000998</v>
      </c>
      <c r="E18" s="19">
        <v>26614204.430000991</v>
      </c>
      <c r="F18" s="20">
        <v>0.23657070604445324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8256126.0700000077</v>
      </c>
      <c r="C27" s="18">
        <v>56664.29</v>
      </c>
      <c r="D27" s="34">
        <v>73.387787288888958</v>
      </c>
      <c r="E27" s="35">
        <v>0.50368257777777781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8256126.0700000077</v>
      </c>
      <c r="C29" s="36">
        <v>56664.29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319027.08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319027.08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8308451.71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8308451.71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179229.77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8806708.5599999987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15546</v>
      </c>
      <c r="E51" s="48">
        <v>86954206.99000001</v>
      </c>
      <c r="F51" s="43"/>
      <c r="G51" s="44"/>
    </row>
    <row r="52" spans="1:7" x14ac:dyDescent="0.35">
      <c r="A52" s="26" t="s">
        <v>44</v>
      </c>
      <c r="D52" s="10"/>
      <c r="E52" s="45">
        <v>8256126.0700000077</v>
      </c>
      <c r="F52" s="43"/>
      <c r="G52" s="44"/>
    </row>
    <row r="53" spans="1:7" x14ac:dyDescent="0.35">
      <c r="A53" s="26"/>
      <c r="D53" s="55">
        <v>14830</v>
      </c>
      <c r="E53" s="56">
        <v>78698080.920000002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8806708.5599999987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8806708.5599999987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73202.47</v>
      </c>
      <c r="F64" s="43"/>
      <c r="G64" s="44"/>
    </row>
    <row r="65" spans="1:7" x14ac:dyDescent="0.35">
      <c r="A65" s="41" t="s">
        <v>51</v>
      </c>
      <c r="E65" s="57">
        <v>73202.47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56664.29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56664.29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56664.29</v>
      </c>
      <c r="F110" s="43"/>
      <c r="G110" s="44"/>
    </row>
    <row r="111" spans="1:7" x14ac:dyDescent="0.35">
      <c r="A111" s="58" t="s">
        <v>86</v>
      </c>
      <c r="E111" s="12">
        <v>56664.29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8676841.7983916663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8256126.0700000077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8256126.0700000077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420715.72839165945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420715.72839165945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4.5000595300000001E-2</v>
      </c>
      <c r="F153" s="43"/>
      <c r="G153" s="44"/>
    </row>
    <row r="154" spans="1:256" x14ac:dyDescent="0.35">
      <c r="A154" s="26" t="s">
        <v>114</v>
      </c>
      <c r="E154" s="60">
        <v>15.637719000000001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83765.429999999993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179229.77</v>
      </c>
      <c r="F158" s="43"/>
      <c r="G158" s="44"/>
    </row>
    <row r="159" spans="1:256" x14ac:dyDescent="0.35">
      <c r="A159" s="2" t="s">
        <v>117</v>
      </c>
      <c r="D159" s="22">
        <v>-95464.34</v>
      </c>
    </row>
    <row r="160" spans="1:256" x14ac:dyDescent="0.35">
      <c r="A160" s="26" t="s">
        <v>118</v>
      </c>
      <c r="D160" s="12">
        <v>87842965.930000007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-2.3622042999999998E-3</v>
      </c>
      <c r="F162" s="65"/>
      <c r="G162" s="44"/>
    </row>
    <row r="163" spans="1:7" x14ac:dyDescent="0.35">
      <c r="A163" s="26" t="s">
        <v>120</v>
      </c>
      <c r="D163" s="66">
        <v>8.4579747000000007E-3</v>
      </c>
      <c r="F163" s="65"/>
      <c r="G163" s="44"/>
    </row>
    <row r="164" spans="1:7" x14ac:dyDescent="0.35">
      <c r="A164" s="26" t="s">
        <v>121</v>
      </c>
      <c r="D164" s="66">
        <v>7.1885760000000003E-4</v>
      </c>
      <c r="F164" s="65"/>
      <c r="G164" s="44"/>
    </row>
    <row r="165" spans="1:7" x14ac:dyDescent="0.35">
      <c r="A165" s="26" t="s">
        <v>122</v>
      </c>
      <c r="D165" s="66">
        <v>-1.3041136166928601E-2</v>
      </c>
      <c r="F165" s="43"/>
      <c r="G165" s="44"/>
    </row>
    <row r="166" spans="1:7" x14ac:dyDescent="0.35">
      <c r="A166" s="26" t="s">
        <v>123</v>
      </c>
      <c r="D166" s="64">
        <v>-1.5566270417321502E-3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14248770.99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2172405.11</v>
      </c>
      <c r="E171" s="68">
        <v>219</v>
      </c>
      <c r="F171" s="66">
        <v>2.7342789628603571E-2</v>
      </c>
      <c r="G171" s="44"/>
    </row>
    <row r="172" spans="1:7" x14ac:dyDescent="0.35">
      <c r="A172" s="41" t="s">
        <v>128</v>
      </c>
      <c r="D172" s="57">
        <v>395157.96</v>
      </c>
      <c r="E172" s="68">
        <v>41</v>
      </c>
      <c r="F172" s="66">
        <v>4.9736215959960365E-3</v>
      </c>
      <c r="G172" s="44"/>
    </row>
    <row r="173" spans="1:7" x14ac:dyDescent="0.35">
      <c r="A173" s="41" t="s">
        <v>129</v>
      </c>
      <c r="D173" s="19">
        <v>100273.95</v>
      </c>
      <c r="E173" s="69">
        <v>8</v>
      </c>
      <c r="F173" s="66">
        <v>1.2620894268100451E-3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2667837.02</v>
      </c>
      <c r="E175" s="68">
        <v>268</v>
      </c>
      <c r="F175" s="74">
        <v>3.3578500651409653E-2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5.9758893000000004E-3</v>
      </c>
      <c r="E178" s="66">
        <v>2.9169827000000001E-3</v>
      </c>
      <c r="F178" s="65"/>
      <c r="G178" s="44"/>
    </row>
    <row r="179" spans="1:7" x14ac:dyDescent="0.35">
      <c r="A179" s="26" t="s">
        <v>134</v>
      </c>
      <c r="D179" s="66">
        <v>6.5732669000000002E-3</v>
      </c>
      <c r="E179" s="66">
        <v>3.5585005000000002E-3</v>
      </c>
      <c r="F179" s="65"/>
      <c r="G179" s="44"/>
    </row>
    <row r="180" spans="1:7" x14ac:dyDescent="0.35">
      <c r="A180" s="26" t="s">
        <v>135</v>
      </c>
      <c r="D180" s="66">
        <v>3.6628932E-3</v>
      </c>
      <c r="E180" s="66">
        <v>2.0584073E-3</v>
      </c>
      <c r="F180" s="65"/>
      <c r="G180" s="44"/>
    </row>
    <row r="181" spans="1:7" x14ac:dyDescent="0.35">
      <c r="A181" s="26" t="s">
        <v>136</v>
      </c>
      <c r="D181" s="66">
        <v>6.2357110228060822E-3</v>
      </c>
      <c r="E181" s="66">
        <v>3.3041132838840187E-3</v>
      </c>
      <c r="F181" s="43"/>
      <c r="G181" s="44"/>
    </row>
    <row r="182" spans="1:7" x14ac:dyDescent="0.35">
      <c r="A182" s="26" t="s">
        <v>137</v>
      </c>
      <c r="D182" s="66">
        <v>5.6119401057015206E-3</v>
      </c>
      <c r="E182" s="66">
        <v>2.959500945971005E-3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557793.31999999995</v>
      </c>
      <c r="F184" s="43"/>
      <c r="G184" s="44"/>
    </row>
    <row r="185" spans="1:7" x14ac:dyDescent="0.35">
      <c r="A185" s="2" t="s">
        <v>139</v>
      </c>
      <c r="D185" s="66">
        <v>7.0206175334398624E-3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902167.57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83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CE1E-6255-4B75-97FE-8D0295E77F29}">
  <sheetPr codeName="Sheet8">
    <pageSetUpPr fitToPage="1"/>
  </sheetPr>
  <dimension ref="A1:IV228"/>
  <sheetViews>
    <sheetView showRuler="0" zoomScale="80" zoomScaleNormal="80" zoomScaleSheetLayoutView="90" workbookViewId="0">
      <selection activeCell="D12" sqref="D12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45230</v>
      </c>
      <c r="C3" s="7" t="s">
        <v>2</v>
      </c>
      <c r="D3" s="2">
        <v>30</v>
      </c>
      <c r="E3" s="2" t="s">
        <v>3</v>
      </c>
      <c r="F3" s="8">
        <v>45200</v>
      </c>
      <c r="G3" s="2"/>
    </row>
    <row r="4" spans="1:13" ht="15.75" customHeight="1" x14ac:dyDescent="0.45">
      <c r="A4" s="2" t="s">
        <v>4</v>
      </c>
      <c r="B4" s="6">
        <v>45245</v>
      </c>
      <c r="C4" s="7" t="s">
        <v>5</v>
      </c>
      <c r="D4" s="9">
        <v>30</v>
      </c>
      <c r="E4" s="2" t="s">
        <v>6</v>
      </c>
      <c r="F4" s="8">
        <v>45230</v>
      </c>
      <c r="G4" s="2"/>
    </row>
    <row r="5" spans="1:13" ht="17.25" customHeight="1" x14ac:dyDescent="0.45">
      <c r="C5" s="5"/>
      <c r="E5" s="2" t="s">
        <v>7</v>
      </c>
      <c r="F5" s="8">
        <v>45215</v>
      </c>
      <c r="G5" s="2"/>
    </row>
    <row r="6" spans="1:13" ht="15.75" customHeight="1" x14ac:dyDescent="0.45">
      <c r="C6" s="5"/>
      <c r="E6" s="2" t="s">
        <v>8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97218927.439999998</v>
      </c>
      <c r="E10" s="19">
        <v>87842965.930000007</v>
      </c>
      <c r="F10" s="20">
        <v>6.7463369692278535E-2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1050367.01</v>
      </c>
      <c r="E11" s="19">
        <v>888758.94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96168560.429999992</v>
      </c>
      <c r="E12" s="19">
        <v>86954206.99000001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96168560.430001006</v>
      </c>
      <c r="E13" s="19">
        <v>86954206.990001023</v>
      </c>
      <c r="F13" s="20">
        <v>6.6780803111088083E-2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2.3999999999999998E-3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44084683.940001003</v>
      </c>
      <c r="E18" s="19">
        <v>34870330.500001021</v>
      </c>
      <c r="F18" s="20">
        <v>0.30995849333334241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9214353.4399999827</v>
      </c>
      <c r="C27" s="18">
        <v>71637.61</v>
      </c>
      <c r="D27" s="34">
        <v>81.905363911110953</v>
      </c>
      <c r="E27" s="35">
        <v>0.63677875555555552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9214353.4399999827</v>
      </c>
      <c r="C29" s="36">
        <v>71637.61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353839.93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353839.93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9205723.2799999993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9205723.2799999993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164414.35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9723977.5599999987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16299</v>
      </c>
      <c r="E51" s="48">
        <v>96168560.429999992</v>
      </c>
      <c r="F51" s="43"/>
      <c r="G51" s="44"/>
    </row>
    <row r="52" spans="1:7" x14ac:dyDescent="0.35">
      <c r="A52" s="26" t="s">
        <v>44</v>
      </c>
      <c r="D52" s="10"/>
      <c r="E52" s="45">
        <v>9214353.4399999827</v>
      </c>
      <c r="F52" s="43"/>
      <c r="G52" s="44"/>
    </row>
    <row r="53" spans="1:7" x14ac:dyDescent="0.35">
      <c r="A53" s="26"/>
      <c r="D53" s="55">
        <v>15546</v>
      </c>
      <c r="E53" s="56">
        <v>86954206.99000001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9723977.5599999987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9723977.5599999987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81015.77</v>
      </c>
      <c r="F64" s="43"/>
      <c r="G64" s="44"/>
    </row>
    <row r="65" spans="1:7" x14ac:dyDescent="0.35">
      <c r="A65" s="41" t="s">
        <v>51</v>
      </c>
      <c r="E65" s="57">
        <v>81015.77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71637.61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71637.61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71637.61</v>
      </c>
      <c r="F110" s="43"/>
      <c r="G110" s="44"/>
    </row>
    <row r="111" spans="1:7" x14ac:dyDescent="0.35">
      <c r="A111" s="58" t="s">
        <v>86</v>
      </c>
      <c r="E111" s="12">
        <v>71637.61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9571324.1771333329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9214353.4399999827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9214353.4399999827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356970.73713335022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356970.73713335022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4.4317636200000003E-2</v>
      </c>
      <c r="F153" s="43"/>
      <c r="G153" s="44"/>
    </row>
    <row r="154" spans="1:256" x14ac:dyDescent="0.35">
      <c r="A154" s="26" t="s">
        <v>114</v>
      </c>
      <c r="E154" s="60">
        <v>16.248577999999998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170238.23</v>
      </c>
      <c r="E157" s="2">
        <v>16</v>
      </c>
      <c r="F157" s="65"/>
      <c r="G157" s="44"/>
    </row>
    <row r="158" spans="1:256" x14ac:dyDescent="0.35">
      <c r="A158" s="26" t="s">
        <v>116</v>
      </c>
      <c r="D158" s="61">
        <v>164414.35</v>
      </c>
      <c r="F158" s="43"/>
      <c r="G158" s="44"/>
    </row>
    <row r="159" spans="1:256" x14ac:dyDescent="0.35">
      <c r="A159" s="2" t="s">
        <v>117</v>
      </c>
      <c r="D159" s="22">
        <v>5823.8800000000047</v>
      </c>
    </row>
    <row r="160" spans="1:256" x14ac:dyDescent="0.35">
      <c r="A160" s="26" t="s">
        <v>118</v>
      </c>
      <c r="D160" s="12">
        <v>97218927.439999998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9.8230400999999995E-3</v>
      </c>
      <c r="F162" s="65"/>
      <c r="G162" s="44"/>
    </row>
    <row r="163" spans="1:7" x14ac:dyDescent="0.35">
      <c r="A163" s="26" t="s">
        <v>120</v>
      </c>
      <c r="D163" s="66">
        <v>-2.3622042999999998E-3</v>
      </c>
      <c r="F163" s="65"/>
      <c r="G163" s="44"/>
    </row>
    <row r="164" spans="1:7" x14ac:dyDescent="0.35">
      <c r="A164" s="26" t="s">
        <v>121</v>
      </c>
      <c r="D164" s="66">
        <v>8.4579747000000007E-3</v>
      </c>
      <c r="F164" s="65"/>
      <c r="G164" s="44"/>
    </row>
    <row r="165" spans="1:7" x14ac:dyDescent="0.35">
      <c r="A165" s="26" t="s">
        <v>122</v>
      </c>
      <c r="D165" s="66">
        <v>7.188575500704995E-4</v>
      </c>
      <c r="F165" s="43"/>
      <c r="G165" s="44"/>
    </row>
    <row r="166" spans="1:7" x14ac:dyDescent="0.35">
      <c r="A166" s="26" t="s">
        <v>123</v>
      </c>
      <c r="D166" s="64">
        <v>4.1594170125176244E-3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14344235.33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2362993.7000000002</v>
      </c>
      <c r="E171" s="68">
        <v>216</v>
      </c>
      <c r="F171" s="66">
        <v>2.6900203960360518E-2</v>
      </c>
      <c r="G171" s="44"/>
    </row>
    <row r="172" spans="1:7" x14ac:dyDescent="0.35">
      <c r="A172" s="41" t="s">
        <v>128</v>
      </c>
      <c r="D172" s="57">
        <v>248622.88</v>
      </c>
      <c r="E172" s="68">
        <v>25</v>
      </c>
      <c r="F172" s="66">
        <v>2.8303106272404522E-3</v>
      </c>
      <c r="G172" s="44"/>
    </row>
    <row r="173" spans="1:7" x14ac:dyDescent="0.35">
      <c r="A173" s="41" t="s">
        <v>129</v>
      </c>
      <c r="D173" s="19">
        <v>73136.52</v>
      </c>
      <c r="E173" s="69">
        <v>7</v>
      </c>
      <c r="F173" s="66">
        <v>8.3258254347059243E-4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2684753.1</v>
      </c>
      <c r="E175" s="68">
        <v>248</v>
      </c>
      <c r="F175" s="74">
        <v>3.0563097131071564E-2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5.3263232999999997E-3</v>
      </c>
      <c r="E178" s="66">
        <v>2.8401181E-3</v>
      </c>
      <c r="F178" s="65"/>
      <c r="G178" s="44"/>
    </row>
    <row r="179" spans="1:7" x14ac:dyDescent="0.35">
      <c r="A179" s="26" t="s">
        <v>134</v>
      </c>
      <c r="D179" s="66">
        <v>5.9758893000000004E-3</v>
      </c>
      <c r="E179" s="66">
        <v>2.9169827000000001E-3</v>
      </c>
      <c r="F179" s="65"/>
      <c r="G179" s="44"/>
    </row>
    <row r="180" spans="1:7" x14ac:dyDescent="0.35">
      <c r="A180" s="26" t="s">
        <v>135</v>
      </c>
      <c r="D180" s="66">
        <v>6.5732669000000002E-3</v>
      </c>
      <c r="E180" s="66">
        <v>3.5585005000000002E-3</v>
      </c>
      <c r="F180" s="65"/>
      <c r="G180" s="44"/>
    </row>
    <row r="181" spans="1:7" x14ac:dyDescent="0.35">
      <c r="A181" s="26" t="s">
        <v>136</v>
      </c>
      <c r="D181" s="66">
        <v>3.6628931707110451E-3</v>
      </c>
      <c r="E181" s="66">
        <v>2.0584073073459412E-3</v>
      </c>
      <c r="F181" s="43"/>
      <c r="G181" s="44"/>
    </row>
    <row r="182" spans="1:7" x14ac:dyDescent="0.35">
      <c r="A182" s="26" t="s">
        <v>137</v>
      </c>
      <c r="D182" s="66">
        <v>5.3845931676777615E-3</v>
      </c>
      <c r="E182" s="66">
        <v>2.8435021518364856E-3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396013.35</v>
      </c>
      <c r="F184" s="43"/>
      <c r="G184" s="44"/>
    </row>
    <row r="185" spans="1:7" x14ac:dyDescent="0.35">
      <c r="A185" s="2" t="s">
        <v>139</v>
      </c>
      <c r="D185" s="66">
        <v>4.5081964822951638E-3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896733.33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81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A4A1-9081-44B3-BF02-1CD5E63C1423}">
  <sheetPr codeName="Sheet7">
    <pageSetUpPr fitToPage="1"/>
  </sheetPr>
  <dimension ref="A1:IV228"/>
  <sheetViews>
    <sheetView showRuler="0" zoomScale="80" zoomScaleNormal="80" zoomScaleSheetLayoutView="90" workbookViewId="0">
      <selection activeCell="D13" sqref="D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45199</v>
      </c>
      <c r="C3" s="7" t="s">
        <v>2</v>
      </c>
      <c r="D3" s="2">
        <v>30</v>
      </c>
      <c r="E3" s="2" t="s">
        <v>3</v>
      </c>
      <c r="F3" s="8">
        <v>45170</v>
      </c>
      <c r="G3" s="2"/>
    </row>
    <row r="4" spans="1:13" ht="15.75" customHeight="1" x14ac:dyDescent="0.45">
      <c r="A4" s="2" t="s">
        <v>4</v>
      </c>
      <c r="B4" s="6">
        <v>45215</v>
      </c>
      <c r="C4" s="7" t="s">
        <v>5</v>
      </c>
      <c r="D4" s="9">
        <v>31</v>
      </c>
      <c r="E4" s="2" t="s">
        <v>6</v>
      </c>
      <c r="F4" s="8">
        <v>45199</v>
      </c>
      <c r="G4" s="2"/>
    </row>
    <row r="5" spans="1:13" ht="17.25" customHeight="1" x14ac:dyDescent="0.45">
      <c r="C5" s="5"/>
      <c r="E5" s="2" t="s">
        <v>7</v>
      </c>
      <c r="F5" s="8">
        <v>45184</v>
      </c>
      <c r="G5" s="2"/>
    </row>
    <row r="6" spans="1:13" ht="15.75" customHeight="1" x14ac:dyDescent="0.45">
      <c r="C6" s="5"/>
      <c r="E6" s="2" t="s">
        <v>8</v>
      </c>
      <c r="F6" s="8">
        <v>45215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106853410.42</v>
      </c>
      <c r="E10" s="19">
        <v>97218927.439999998</v>
      </c>
      <c r="F10" s="20">
        <v>7.4664105128212629E-2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1233232.6399999999</v>
      </c>
      <c r="E11" s="19">
        <v>1050367.01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105620177.78</v>
      </c>
      <c r="E12" s="19">
        <v>96168560.429999992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105620177.780001</v>
      </c>
      <c r="E13" s="19">
        <v>96168560.430000991</v>
      </c>
      <c r="F13" s="20">
        <v>7.3857423601036018E-2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2.3999999999999998E-3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53536301.290000997</v>
      </c>
      <c r="E18" s="19">
        <v>44084683.940000989</v>
      </c>
      <c r="F18" s="20">
        <v>0.39186385724445322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9451617.3500000089</v>
      </c>
      <c r="C27" s="18">
        <v>86996.49</v>
      </c>
      <c r="D27" s="34">
        <v>84.014376444444522</v>
      </c>
      <c r="E27" s="35">
        <v>0.77330213333333342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9451617.3500000089</v>
      </c>
      <c r="C29" s="36">
        <v>86996.49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385028.98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385028.98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9435372.7100000009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9435372.7100000009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123796.65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9944198.3400000017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17141</v>
      </c>
      <c r="E51" s="48">
        <v>105620177.78</v>
      </c>
      <c r="F51" s="43"/>
      <c r="G51" s="44"/>
    </row>
    <row r="52" spans="1:7" x14ac:dyDescent="0.35">
      <c r="A52" s="26" t="s">
        <v>44</v>
      </c>
      <c r="D52" s="10"/>
      <c r="E52" s="45">
        <v>9451617.3500000089</v>
      </c>
      <c r="F52" s="43"/>
      <c r="G52" s="44"/>
    </row>
    <row r="53" spans="1:7" x14ac:dyDescent="0.35">
      <c r="A53" s="26"/>
      <c r="D53" s="55">
        <v>16299</v>
      </c>
      <c r="E53" s="56">
        <v>96168560.429999992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9944198.3400000017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9944198.3400000017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89044.51</v>
      </c>
      <c r="F64" s="43"/>
      <c r="G64" s="44"/>
    </row>
    <row r="65" spans="1:7" x14ac:dyDescent="0.35">
      <c r="A65" s="41" t="s">
        <v>51</v>
      </c>
      <c r="E65" s="57">
        <v>89044.51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86996.49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86996.49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86996.49</v>
      </c>
      <c r="F110" s="43"/>
      <c r="G110" s="44"/>
    </row>
    <row r="111" spans="1:7" x14ac:dyDescent="0.35">
      <c r="A111" s="58" t="s">
        <v>86</v>
      </c>
      <c r="E111" s="12">
        <v>86996.49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9768157.3413166683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9451617.3500000089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9451617.3500000089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316539.99131665938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316539.99131665938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4.3741819000000001E-2</v>
      </c>
      <c r="F153" s="43"/>
      <c r="G153" s="44"/>
    </row>
    <row r="154" spans="1:256" x14ac:dyDescent="0.35">
      <c r="A154" s="26" t="s">
        <v>114</v>
      </c>
      <c r="E154" s="60">
        <v>16.929493000000001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199110.27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123796.65</v>
      </c>
      <c r="F158" s="43"/>
      <c r="G158" s="44"/>
    </row>
    <row r="159" spans="1:256" x14ac:dyDescent="0.35">
      <c r="A159" s="2" t="s">
        <v>117</v>
      </c>
      <c r="D159" s="22">
        <v>75313.62</v>
      </c>
    </row>
    <row r="160" spans="1:256" x14ac:dyDescent="0.35">
      <c r="A160" s="26" t="s">
        <v>118</v>
      </c>
      <c r="D160" s="12">
        <v>106853410.42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-2.9019051999999998E-3</v>
      </c>
      <c r="F162" s="65"/>
      <c r="G162" s="44"/>
    </row>
    <row r="163" spans="1:7" x14ac:dyDescent="0.35">
      <c r="A163" s="26" t="s">
        <v>120</v>
      </c>
      <c r="D163" s="66">
        <v>9.8230400999999995E-3</v>
      </c>
      <c r="F163" s="65"/>
      <c r="G163" s="44"/>
    </row>
    <row r="164" spans="1:7" x14ac:dyDescent="0.35">
      <c r="A164" s="26" t="s">
        <v>121</v>
      </c>
      <c r="D164" s="66">
        <v>-2.3622042999999998E-3</v>
      </c>
      <c r="F164" s="65"/>
      <c r="G164" s="44"/>
    </row>
    <row r="165" spans="1:7" x14ac:dyDescent="0.35">
      <c r="A165" s="26" t="s">
        <v>122</v>
      </c>
      <c r="D165" s="66">
        <v>8.4579746818342124E-3</v>
      </c>
      <c r="F165" s="43"/>
      <c r="G165" s="44"/>
    </row>
    <row r="166" spans="1:7" x14ac:dyDescent="0.35">
      <c r="A166" s="26" t="s">
        <v>123</v>
      </c>
      <c r="D166" s="64">
        <v>3.2542263204585532E-3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14338411.449999999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2034352.01</v>
      </c>
      <c r="E171" s="68">
        <v>180</v>
      </c>
      <c r="F171" s="66">
        <v>2.0925472678718127E-2</v>
      </c>
      <c r="G171" s="44"/>
    </row>
    <row r="172" spans="1:7" x14ac:dyDescent="0.35">
      <c r="A172" s="41" t="s">
        <v>128</v>
      </c>
      <c r="D172" s="57">
        <v>602290.52</v>
      </c>
      <c r="E172" s="68">
        <v>52</v>
      </c>
      <c r="F172" s="66">
        <v>6.1951981559528304E-3</v>
      </c>
      <c r="G172" s="44"/>
    </row>
    <row r="173" spans="1:7" x14ac:dyDescent="0.35">
      <c r="A173" s="41" t="s">
        <v>129</v>
      </c>
      <c r="D173" s="19">
        <v>36755.440000000002</v>
      </c>
      <c r="E173" s="69">
        <v>6</v>
      </c>
      <c r="F173" s="66">
        <v>3.7806876672944297E-4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2673397.9700000002</v>
      </c>
      <c r="E175" s="68">
        <v>238</v>
      </c>
      <c r="F175" s="74">
        <v>2.7498739601400399E-2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4.7367952999999999E-3</v>
      </c>
      <c r="E178" s="66">
        <v>2.7351710999999998E-3</v>
      </c>
      <c r="F178" s="65"/>
      <c r="G178" s="44"/>
    </row>
    <row r="179" spans="1:7" x14ac:dyDescent="0.35">
      <c r="A179" s="26" t="s">
        <v>134</v>
      </c>
      <c r="D179" s="66">
        <v>5.3263232999999997E-3</v>
      </c>
      <c r="E179" s="66">
        <v>2.8401181E-3</v>
      </c>
      <c r="F179" s="65"/>
      <c r="G179" s="44"/>
    </row>
    <row r="180" spans="1:7" x14ac:dyDescent="0.35">
      <c r="A180" s="26" t="s">
        <v>135</v>
      </c>
      <c r="D180" s="66">
        <v>5.9758893000000004E-3</v>
      </c>
      <c r="E180" s="66">
        <v>2.9169827000000001E-3</v>
      </c>
      <c r="F180" s="65"/>
      <c r="G180" s="44"/>
    </row>
    <row r="181" spans="1:7" x14ac:dyDescent="0.35">
      <c r="A181" s="26" t="s">
        <v>136</v>
      </c>
      <c r="D181" s="66">
        <v>6.573266922682273E-3</v>
      </c>
      <c r="E181" s="66">
        <v>3.5585005215043866E-3</v>
      </c>
      <c r="F181" s="43"/>
      <c r="G181" s="44"/>
    </row>
    <row r="182" spans="1:7" x14ac:dyDescent="0.35">
      <c r="A182" s="26" t="s">
        <v>137</v>
      </c>
      <c r="D182" s="66">
        <v>5.6530687056705678E-3</v>
      </c>
      <c r="E182" s="66">
        <v>3.0126931053760971E-3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650688.81999999995</v>
      </c>
      <c r="F184" s="43"/>
      <c r="G184" s="44"/>
    </row>
    <row r="185" spans="1:7" x14ac:dyDescent="0.35">
      <c r="A185" s="2" t="s">
        <v>139</v>
      </c>
      <c r="D185" s="66">
        <v>6.6930261126526159E-3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680401.79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54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9BB9-B09C-4704-9078-0AD1DE01EC27}">
  <sheetPr codeName="Sheet12">
    <pageSetUpPr fitToPage="1"/>
  </sheetPr>
  <dimension ref="A1:IV228"/>
  <sheetViews>
    <sheetView showRuler="0" topLeftCell="A52" zoomScale="80" zoomScaleNormal="80" zoomScaleSheetLayoutView="90" workbookViewId="0">
      <selection activeCell="E63" sqref="E6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45169</v>
      </c>
      <c r="C3" s="7" t="s">
        <v>2</v>
      </c>
      <c r="D3" s="2">
        <v>30</v>
      </c>
      <c r="E3" s="2" t="s">
        <v>3</v>
      </c>
      <c r="F3" s="8">
        <v>45139</v>
      </c>
      <c r="G3" s="2"/>
    </row>
    <row r="4" spans="1:13" ht="15.75" customHeight="1" x14ac:dyDescent="0.45">
      <c r="A4" s="2" t="s">
        <v>4</v>
      </c>
      <c r="B4" s="6">
        <v>45184</v>
      </c>
      <c r="C4" s="7" t="s">
        <v>5</v>
      </c>
      <c r="D4" s="9">
        <v>31</v>
      </c>
      <c r="E4" s="2" t="s">
        <v>6</v>
      </c>
      <c r="F4" s="8">
        <v>45169</v>
      </c>
      <c r="G4" s="2"/>
    </row>
    <row r="5" spans="1:13" ht="17.25" customHeight="1" x14ac:dyDescent="0.45">
      <c r="C5" s="5"/>
      <c r="E5" s="2" t="s">
        <v>7</v>
      </c>
      <c r="F5" s="8">
        <v>45153</v>
      </c>
      <c r="G5" s="2"/>
    </row>
    <row r="6" spans="1:13" ht="15.75" customHeight="1" x14ac:dyDescent="0.45">
      <c r="C6" s="5"/>
      <c r="E6" s="2" t="s">
        <v>8</v>
      </c>
      <c r="F6" s="8">
        <v>45184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117372559.22</v>
      </c>
      <c r="E10" s="19">
        <v>106853410.42</v>
      </c>
      <c r="F10" s="20">
        <f>IF(C12&lt;=0,0,E10/C12)</f>
        <v>8.2063384970285078E-2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1442386.92</v>
      </c>
      <c r="E11" s="19">
        <v>1233232.6399999999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1302083876.49</v>
      </c>
      <c r="D12" s="18">
        <v>115930172.3</v>
      </c>
      <c r="E12" s="19">
        <v>105620177.78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1302083876.49</v>
      </c>
      <c r="D13" s="18">
        <f>SUM(D14:D19)</f>
        <v>115930172.300001</v>
      </c>
      <c r="E13" s="19">
        <f>SUM(E14:E19)</f>
        <v>105620177.78000101</v>
      </c>
      <c r="F13" s="20">
        <f>IF(C13&lt;=0,0,E13/C13)</f>
        <v>8.1116262697852534E-2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2.3999999999999998E-3</v>
      </c>
      <c r="C16" s="23">
        <v>60000000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63846295.810001001</v>
      </c>
      <c r="E18" s="19">
        <v>53536301.290001005</v>
      </c>
      <c r="F18" s="20">
        <f t="shared" si="0"/>
        <v>0.47587823368889781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10309994.519999996</v>
      </c>
      <c r="C27" s="18">
        <v>103750.23</v>
      </c>
      <c r="D27" s="34">
        <f t="shared" si="1"/>
        <v>91.644395733333297</v>
      </c>
      <c r="E27" s="35">
        <f t="shared" si="2"/>
        <v>0.92222426666666668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10309994.519999996</v>
      </c>
      <c r="C29" s="36">
        <f>SUM(C23:C28)</f>
        <v>103750.23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419638.63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419638.63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10357690.67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10357690.67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184562.96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10961892.260000002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17957</v>
      </c>
      <c r="E51" s="48">
        <v>115930172.3</v>
      </c>
      <c r="F51" s="43"/>
      <c r="G51" s="44"/>
    </row>
    <row r="52" spans="1:7" x14ac:dyDescent="0.35">
      <c r="A52" s="26" t="s">
        <v>44</v>
      </c>
      <c r="D52" s="10"/>
      <c r="E52" s="45">
        <f>D12-E12</f>
        <v>10309994.519999996</v>
      </c>
      <c r="F52" s="43"/>
      <c r="G52" s="44"/>
    </row>
    <row r="53" spans="1:7" x14ac:dyDescent="0.35">
      <c r="A53" s="26"/>
      <c r="D53" s="55">
        <v>17141</v>
      </c>
      <c r="E53" s="56">
        <f>E51-E52</f>
        <v>105620177.78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10961892.260000002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10961892.260000002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97810.47</v>
      </c>
      <c r="F64" s="43"/>
      <c r="G64" s="44"/>
    </row>
    <row r="65" spans="1:7" x14ac:dyDescent="0.35">
      <c r="A65" s="41" t="s">
        <v>51</v>
      </c>
      <c r="E65" s="57">
        <v>97810.47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103750.23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103750.23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103750.23</v>
      </c>
      <c r="F110" s="43"/>
      <c r="G110" s="44"/>
    </row>
    <row r="111" spans="1:7" x14ac:dyDescent="0.35">
      <c r="A111" s="58" t="s">
        <v>86</v>
      </c>
      <c r="E111" s="12">
        <f>E74+E82+E90+E98+E106</f>
        <v>103750.23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10760331.563983334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10309994.519999996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10309994.519999996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450337.0439833384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450337.0439833384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4.3125904600000001E-2</v>
      </c>
      <c r="F153" s="43"/>
      <c r="G153" s="44"/>
    </row>
    <row r="154" spans="1:256" x14ac:dyDescent="0.35">
      <c r="A154" s="26" t="s">
        <v>114</v>
      </c>
      <c r="E154" s="60">
        <v>17.589798999999999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161458.13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184562.96</v>
      </c>
      <c r="F158" s="43"/>
      <c r="G158" s="44"/>
    </row>
    <row r="159" spans="1:256" x14ac:dyDescent="0.35">
      <c r="A159" s="2" t="s">
        <v>117</v>
      </c>
      <c r="D159" s="22">
        <f>+D157-D158</f>
        <v>-23104.829999999987</v>
      </c>
    </row>
    <row r="160" spans="1:256" x14ac:dyDescent="0.35">
      <c r="A160" s="26" t="s">
        <v>118</v>
      </c>
      <c r="D160" s="12">
        <v>117372559.22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-1.09491808E-2</v>
      </c>
      <c r="F162" s="65"/>
      <c r="G162" s="44"/>
    </row>
    <row r="163" spans="1:7" x14ac:dyDescent="0.35">
      <c r="A163" s="26" t="s">
        <v>120</v>
      </c>
      <c r="D163" s="66">
        <v>-2.9019051999999998E-3</v>
      </c>
      <c r="F163" s="65"/>
      <c r="G163" s="44"/>
    </row>
    <row r="164" spans="1:7" x14ac:dyDescent="0.35">
      <c r="A164" s="26" t="s">
        <v>121</v>
      </c>
      <c r="D164" s="66">
        <v>9.8230400999999995E-3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-2.3622042651410104E-3</v>
      </c>
      <c r="F165" s="43"/>
      <c r="G165" s="44"/>
    </row>
    <row r="166" spans="1:7" x14ac:dyDescent="0.35">
      <c r="A166" s="26" t="s">
        <v>123</v>
      </c>
      <c r="D166" s="64">
        <f>AVERAGE(D162:D165)</f>
        <v>-1.5975625412852524E-3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14263097.83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2486016.15</v>
      </c>
      <c r="E171" s="68">
        <v>214</v>
      </c>
      <c r="F171" s="66">
        <v>2.3265669670517942E-2</v>
      </c>
      <c r="G171" s="44"/>
    </row>
    <row r="172" spans="1:7" x14ac:dyDescent="0.35">
      <c r="A172" s="41" t="s">
        <v>128</v>
      </c>
      <c r="D172" s="57">
        <v>530851.1</v>
      </c>
      <c r="E172" s="68">
        <v>42</v>
      </c>
      <c r="F172" s="66">
        <v>4.9680314171857195E-3</v>
      </c>
      <c r="G172" s="44"/>
    </row>
    <row r="173" spans="1:7" x14ac:dyDescent="0.35">
      <c r="A173" s="41" t="s">
        <v>129</v>
      </c>
      <c r="D173" s="19">
        <v>107693.05</v>
      </c>
      <c r="E173" s="69">
        <v>8</v>
      </c>
      <c r="F173" s="66">
        <v>1.0078578641215072E-3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3124560.3</v>
      </c>
      <c r="E175" s="68">
        <f>SUM(E171:E174)</f>
        <v>264</v>
      </c>
      <c r="F175" s="74">
        <f>SUM(F171:F174)</f>
        <v>2.9241558951825172E-2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4.8828105000000002E-3</v>
      </c>
      <c r="E178" s="66">
        <v>2.6336174000000001E-3</v>
      </c>
      <c r="F178" s="65"/>
      <c r="G178" s="44"/>
    </row>
    <row r="179" spans="1:7" x14ac:dyDescent="0.35">
      <c r="A179" s="26" t="s">
        <v>134</v>
      </c>
      <c r="D179" s="66">
        <v>4.7367952999999999E-3</v>
      </c>
      <c r="E179" s="66">
        <v>2.7351710999999998E-3</v>
      </c>
      <c r="F179" s="65"/>
      <c r="G179" s="44"/>
    </row>
    <row r="180" spans="1:7" x14ac:dyDescent="0.35">
      <c r="A180" s="26" t="s">
        <v>135</v>
      </c>
      <c r="D180" s="66">
        <v>5.3263232999999997E-3</v>
      </c>
      <c r="E180" s="66">
        <v>2.8401181E-3</v>
      </c>
      <c r="F180" s="65"/>
      <c r="G180" s="44"/>
    </row>
    <row r="181" spans="1:7" x14ac:dyDescent="0.35">
      <c r="A181" s="26" t="s">
        <v>136</v>
      </c>
      <c r="D181" s="66">
        <v>5.9758892813072274E-3</v>
      </c>
      <c r="E181" s="66">
        <f>IF(D53&lt;=0,0,SUM('Aug23'!E172:E174)/D53)</f>
        <v>2.9169826731229218E-3</v>
      </c>
      <c r="F181" s="43"/>
      <c r="G181" s="44"/>
    </row>
    <row r="182" spans="1:7" x14ac:dyDescent="0.35">
      <c r="A182" s="26" t="s">
        <v>137</v>
      </c>
      <c r="D182" s="66">
        <f>AVERAGE(D178:D181)</f>
        <v>5.2304545953268068E-3</v>
      </c>
      <c r="E182" s="66">
        <f>AVERAGE(E178:E181)</f>
        <v>2.7814723182807304E-3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698211.17</v>
      </c>
      <c r="F184" s="43"/>
      <c r="G184" s="44"/>
    </row>
    <row r="185" spans="1:7" x14ac:dyDescent="0.35">
      <c r="A185" s="2" t="s">
        <v>139</v>
      </c>
      <c r="D185" s="66">
        <v>6.5342899890195195E-3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937466.94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81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E154-EE1A-4141-B1D2-C245C188E553}">
  <sheetPr codeName="Sheet11">
    <pageSetUpPr fitToPage="1"/>
  </sheetPr>
  <dimension ref="A1:IV228"/>
  <sheetViews>
    <sheetView showRuler="0" zoomScale="80" zoomScaleNormal="80" zoomScaleSheetLayoutView="90" workbookViewId="0">
      <selection activeCell="B16" sqref="B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45138</v>
      </c>
      <c r="C3" s="7" t="s">
        <v>2</v>
      </c>
      <c r="D3" s="2">
        <v>30</v>
      </c>
      <c r="E3" s="2" t="s">
        <v>3</v>
      </c>
      <c r="F3" s="8">
        <v>45108</v>
      </c>
      <c r="G3" s="2"/>
    </row>
    <row r="4" spans="1:13" ht="15.75" customHeight="1" x14ac:dyDescent="0.45">
      <c r="A4" s="2" t="s">
        <v>4</v>
      </c>
      <c r="B4" s="6">
        <v>45153</v>
      </c>
      <c r="C4" s="7" t="s">
        <v>5</v>
      </c>
      <c r="D4" s="9">
        <v>29</v>
      </c>
      <c r="E4" s="2" t="s">
        <v>6</v>
      </c>
      <c r="F4" s="8">
        <v>45138</v>
      </c>
      <c r="G4" s="2"/>
    </row>
    <row r="5" spans="1:13" ht="17.25" customHeight="1" x14ac:dyDescent="0.45">
      <c r="C5" s="5"/>
      <c r="E5" s="2" t="s">
        <v>7</v>
      </c>
      <c r="F5" s="8">
        <v>45124</v>
      </c>
      <c r="G5" s="2"/>
    </row>
    <row r="6" spans="1:13" ht="15.75" customHeight="1" x14ac:dyDescent="0.45">
      <c r="C6" s="5"/>
      <c r="E6" s="2" t="s">
        <v>8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128439666.48</v>
      </c>
      <c r="E10" s="19">
        <v>117372559.22</v>
      </c>
      <c r="F10" s="20">
        <f>IF(C12&lt;=0,0,E10/C12)</f>
        <v>9.0142087878700053E-2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1668472.47</v>
      </c>
      <c r="E11" s="19">
        <v>1442386.92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1302083876.49</v>
      </c>
      <c r="D12" s="18">
        <v>126771194.01000001</v>
      </c>
      <c r="E12" s="19">
        <v>115930172.3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1302083876.49</v>
      </c>
      <c r="D13" s="18">
        <f>SUM(D14:D19)</f>
        <v>126771194.010001</v>
      </c>
      <c r="E13" s="19">
        <f>SUM(E14:E19)</f>
        <v>115930172.300001</v>
      </c>
      <c r="F13" s="20">
        <f>IF(C13&lt;=0,0,E13/C13)</f>
        <v>8.9034335186233562E-2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2.3999999999999998E-3</v>
      </c>
      <c r="C16" s="23">
        <v>60000000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74687317.520000994</v>
      </c>
      <c r="E18" s="19">
        <v>63846295.810000986</v>
      </c>
      <c r="F18" s="20">
        <f t="shared" si="0"/>
        <v>0.56752262942223097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10841021.710000008</v>
      </c>
      <c r="C27" s="18">
        <v>121366.89</v>
      </c>
      <c r="D27" s="34">
        <f t="shared" si="1"/>
        <v>96.364637422222302</v>
      </c>
      <c r="E27" s="35">
        <f t="shared" si="2"/>
        <v>1.0788168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10841021.710000008</v>
      </c>
      <c r="C29" s="36">
        <f>SUM(C23:C28)</f>
        <v>121366.89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443069.45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443069.45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10813971.68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10813971.68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147996.57999999999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11405037.709999999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18646</v>
      </c>
      <c r="E51" s="48">
        <v>126771194.01000001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10841021.710000008</v>
      </c>
      <c r="F52" s="43"/>
      <c r="G52" s="44"/>
    </row>
    <row r="53" spans="1:7" x14ac:dyDescent="0.35">
      <c r="A53" s="26"/>
      <c r="D53" s="55">
        <v>17957</v>
      </c>
      <c r="E53" s="56">
        <f>E51-E52</f>
        <v>115930172.3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11405037.709999999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11405037.709999999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107033.06</v>
      </c>
      <c r="F64" s="43"/>
      <c r="G64" s="44"/>
    </row>
    <row r="65" spans="1:7" x14ac:dyDescent="0.35">
      <c r="A65" s="41" t="s">
        <v>51</v>
      </c>
      <c r="E65" s="57">
        <v>107033.06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121366.89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121366.89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121366.89</v>
      </c>
      <c r="F110" s="43"/>
      <c r="G110" s="44"/>
    </row>
    <row r="111" spans="1:7" x14ac:dyDescent="0.35">
      <c r="A111" s="58" t="s">
        <v>86</v>
      </c>
      <c r="E111" s="12">
        <f>E74+E82+E90+E98+E106</f>
        <v>121366.89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11176637.764599999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10841021.710000008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10841021.710000008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335616.05459999107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335616.05459999107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4.2595639999999997E-2</v>
      </c>
      <c r="F153" s="43"/>
      <c r="G153" s="44"/>
    </row>
    <row r="154" spans="1:256" x14ac:dyDescent="0.35">
      <c r="A154" s="26" t="s">
        <v>114</v>
      </c>
      <c r="E154" s="60">
        <v>18.290565999999998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253135.58</v>
      </c>
      <c r="E157" s="2">
        <v>22</v>
      </c>
      <c r="F157" s="65"/>
      <c r="G157" s="44"/>
    </row>
    <row r="158" spans="1:256" x14ac:dyDescent="0.35">
      <c r="A158" s="26" t="s">
        <v>116</v>
      </c>
      <c r="D158" s="61">
        <v>147996.57999999999</v>
      </c>
      <c r="F158" s="43"/>
      <c r="G158" s="44"/>
    </row>
    <row r="159" spans="1:256" x14ac:dyDescent="0.35">
      <c r="A159" s="2" t="s">
        <v>117</v>
      </c>
      <c r="D159" s="22">
        <f>+D157-D158</f>
        <v>105139</v>
      </c>
    </row>
    <row r="160" spans="1:256" x14ac:dyDescent="0.35">
      <c r="A160" s="26" t="s">
        <v>118</v>
      </c>
      <c r="D160" s="12">
        <v>128439666.48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2.5544491999999999E-3</v>
      </c>
      <c r="F162" s="65"/>
      <c r="G162" s="44"/>
    </row>
    <row r="163" spans="1:7" x14ac:dyDescent="0.35">
      <c r="A163" s="26" t="s">
        <v>120</v>
      </c>
      <c r="D163" s="66">
        <v>-1.09491808E-2</v>
      </c>
      <c r="F163" s="65"/>
      <c r="G163" s="44"/>
    </row>
    <row r="164" spans="1:7" x14ac:dyDescent="0.35">
      <c r="A164" s="26" t="s">
        <v>121</v>
      </c>
      <c r="D164" s="66">
        <v>-2.9019051999999998E-3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9.8230401446617027E-3</v>
      </c>
      <c r="F165" s="43"/>
      <c r="G165" s="44"/>
    </row>
    <row r="166" spans="1:7" x14ac:dyDescent="0.35">
      <c r="A166" s="26" t="s">
        <v>123</v>
      </c>
      <c r="D166" s="64">
        <f>AVERAGE(D162:D165)</f>
        <v>-3.683991638345741E-4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14286202.66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2431615.94</v>
      </c>
      <c r="E171" s="68">
        <v>198</v>
      </c>
      <c r="F171" s="66">
        <v>2.0717073532002004E-2</v>
      </c>
      <c r="G171" s="44"/>
    </row>
    <row r="172" spans="1:7" x14ac:dyDescent="0.35">
      <c r="A172" s="41" t="s">
        <v>128</v>
      </c>
      <c r="D172" s="57">
        <v>569158.49</v>
      </c>
      <c r="E172" s="68">
        <v>44</v>
      </c>
      <c r="F172" s="66">
        <v>4.8491614546223236E-3</v>
      </c>
      <c r="G172" s="44"/>
    </row>
    <row r="173" spans="1:7" x14ac:dyDescent="0.35">
      <c r="A173" s="41" t="s">
        <v>129</v>
      </c>
      <c r="D173" s="19">
        <v>56005.71</v>
      </c>
      <c r="E173" s="69">
        <v>7</v>
      </c>
      <c r="F173" s="66">
        <v>4.7716187132824109E-4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3056780.1399999997</v>
      </c>
      <c r="E175" s="68">
        <f>SUM(E171:E174)</f>
        <v>249</v>
      </c>
      <c r="F175" s="74">
        <f>SUM(F171:F174)</f>
        <v>2.604339685795257E-2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3.7400958E-3</v>
      </c>
      <c r="E178" s="66">
        <v>2.0329234E-3</v>
      </c>
      <c r="F178" s="65"/>
      <c r="G178" s="44"/>
    </row>
    <row r="179" spans="1:7" x14ac:dyDescent="0.35">
      <c r="A179" s="26" t="s">
        <v>134</v>
      </c>
      <c r="D179" s="66">
        <v>4.8828105000000002E-3</v>
      </c>
      <c r="E179" s="66">
        <v>2.6336174000000001E-3</v>
      </c>
      <c r="F179" s="65"/>
      <c r="G179" s="44"/>
    </row>
    <row r="180" spans="1:7" x14ac:dyDescent="0.35">
      <c r="A180" s="26" t="s">
        <v>135</v>
      </c>
      <c r="D180" s="66">
        <v>4.7367952999999999E-3</v>
      </c>
      <c r="E180" s="66">
        <v>2.7351710999999998E-3</v>
      </c>
      <c r="F180" s="65"/>
      <c r="G180" s="44"/>
    </row>
    <row r="181" spans="1:7" x14ac:dyDescent="0.35">
      <c r="A181" s="26" t="s">
        <v>136</v>
      </c>
      <c r="D181" s="66">
        <v>5.3263233259505643E-3</v>
      </c>
      <c r="E181" s="66">
        <f>IF(D53&lt;=0,0,SUM('Jul23'!E172:E174)/D53)</f>
        <v>2.8401180598095449E-3</v>
      </c>
      <c r="F181" s="43"/>
      <c r="G181" s="44"/>
    </row>
    <row r="182" spans="1:7" x14ac:dyDescent="0.35">
      <c r="A182" s="26" t="s">
        <v>137</v>
      </c>
      <c r="D182" s="66">
        <f>AVERAGE(D178:D181)</f>
        <v>4.6715062314876404E-3</v>
      </c>
      <c r="E182" s="66">
        <f>AVERAGE(E178:E181)</f>
        <v>2.5604574899523863E-3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644823.5</v>
      </c>
      <c r="F184" s="43"/>
      <c r="G184" s="44"/>
    </row>
    <row r="185" spans="1:7" x14ac:dyDescent="0.35">
      <c r="A185" s="2" t="s">
        <v>139</v>
      </c>
      <c r="D185" s="66">
        <v>5.4938181827607589E-3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950053.67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75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5590-ADFB-4447-A003-C2C4E1D2E05A}">
  <sheetPr codeName="Sheet10">
    <pageSetUpPr fitToPage="1"/>
  </sheetPr>
  <dimension ref="A1:IV228"/>
  <sheetViews>
    <sheetView showRuler="0" zoomScale="80" zoomScaleNormal="80" zoomScaleSheetLayoutView="90" workbookViewId="0">
      <selection activeCell="B51" sqref="B5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45107</v>
      </c>
      <c r="C3" s="7" t="s">
        <v>2</v>
      </c>
      <c r="D3" s="2">
        <v>30</v>
      </c>
      <c r="E3" s="2" t="s">
        <v>3</v>
      </c>
      <c r="F3" s="8">
        <v>45078</v>
      </c>
      <c r="G3" s="2"/>
    </row>
    <row r="4" spans="1:13" ht="15.75" customHeight="1" x14ac:dyDescent="0.45">
      <c r="A4" s="2" t="s">
        <v>4</v>
      </c>
      <c r="B4" s="6">
        <v>45124</v>
      </c>
      <c r="C4" s="7" t="s">
        <v>5</v>
      </c>
      <c r="D4" s="9">
        <v>32</v>
      </c>
      <c r="E4" s="2" t="s">
        <v>6</v>
      </c>
      <c r="F4" s="8">
        <v>45107</v>
      </c>
      <c r="G4" s="2"/>
    </row>
    <row r="5" spans="1:13" ht="17.25" customHeight="1" x14ac:dyDescent="0.45">
      <c r="C5" s="5"/>
      <c r="E5" s="2" t="s">
        <v>7</v>
      </c>
      <c r="F5" s="8">
        <v>45092</v>
      </c>
      <c r="G5" s="2"/>
    </row>
    <row r="6" spans="1:13" ht="15.75" customHeight="1" x14ac:dyDescent="0.45">
      <c r="C6" s="5"/>
      <c r="E6" s="2" t="s">
        <v>8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139850385.28</v>
      </c>
      <c r="E10" s="19">
        <v>128439666.48</v>
      </c>
      <c r="F10" s="20">
        <f>IF(C12&lt;=0,0,E10/C12)</f>
        <v>9.8641622708847368E-2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1926311.29</v>
      </c>
      <c r="E11" s="19">
        <v>1668472.47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1302083876.49</v>
      </c>
      <c r="D12" s="18">
        <v>137924073.99000001</v>
      </c>
      <c r="E12" s="19">
        <v>126771194.01000001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1302083876.49</v>
      </c>
      <c r="D13" s="18">
        <f>SUM(D14:D19)</f>
        <v>137924073.99000099</v>
      </c>
      <c r="E13" s="19">
        <f>SUM(E14:E19)</f>
        <v>126771194.010001</v>
      </c>
      <c r="F13" s="20">
        <f>IF(C13&lt;=0,0,E13/C13)</f>
        <v>9.736023638641117E-2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5.4332899999999996E-2</v>
      </c>
      <c r="C16" s="23">
        <v>60000000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85840197.500000998</v>
      </c>
      <c r="E18" s="19">
        <v>74687317.520000994</v>
      </c>
      <c r="F18" s="20">
        <f t="shared" si="0"/>
        <v>0.66388726684445332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11152879.980000004</v>
      </c>
      <c r="C27" s="18">
        <v>139490.32</v>
      </c>
      <c r="D27" s="34">
        <f t="shared" si="1"/>
        <v>99.136710933333376</v>
      </c>
      <c r="E27" s="35">
        <f t="shared" si="2"/>
        <v>1.2399139555555556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11152879.980000004</v>
      </c>
      <c r="C29" s="36">
        <f>SUM(C23:C28)</f>
        <v>139490.32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493913.64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493913.64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11232333.550000001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11232333.550000001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212204.63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11938451.820000002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19365</v>
      </c>
      <c r="E51" s="48">
        <v>137924073.99000001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11152879.980000004</v>
      </c>
      <c r="F52" s="43"/>
      <c r="G52" s="44"/>
    </row>
    <row r="53" spans="1:7" x14ac:dyDescent="0.35">
      <c r="A53" s="26"/>
      <c r="D53" s="55">
        <v>18646</v>
      </c>
      <c r="E53" s="56">
        <f>E51-E52</f>
        <v>126771194.01000001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11938451.820000002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11938451.820000002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116541.99</v>
      </c>
      <c r="F64" s="43"/>
      <c r="G64" s="44"/>
    </row>
    <row r="65" spans="1:7" x14ac:dyDescent="0.35">
      <c r="A65" s="41" t="s">
        <v>51</v>
      </c>
      <c r="E65" s="57">
        <v>116541.99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139490.32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139490.32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139490.32</v>
      </c>
      <c r="F110" s="43"/>
      <c r="G110" s="44"/>
    </row>
    <row r="111" spans="1:7" x14ac:dyDescent="0.35">
      <c r="A111" s="58" t="s">
        <v>86</v>
      </c>
      <c r="E111" s="12">
        <f>E74+E82+E90+E98+E106</f>
        <v>139490.32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11682419.512266669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11152879.980000004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11152879.980000004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529539.53226666525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529539.53226666525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4.2159095299999998E-2</v>
      </c>
      <c r="F153" s="43"/>
      <c r="G153" s="44"/>
    </row>
    <row r="154" spans="1:256" x14ac:dyDescent="0.35">
      <c r="A154" s="26" t="s">
        <v>114</v>
      </c>
      <c r="E154" s="60">
        <v>19.013347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178385.25</v>
      </c>
      <c r="E157" s="2">
        <v>13</v>
      </c>
      <c r="F157" s="65"/>
      <c r="G157" s="44"/>
    </row>
    <row r="158" spans="1:256" x14ac:dyDescent="0.35">
      <c r="A158" s="26" t="s">
        <v>116</v>
      </c>
      <c r="D158" s="61">
        <v>212204.63</v>
      </c>
      <c r="F158" s="43"/>
      <c r="G158" s="44"/>
    </row>
    <row r="159" spans="1:256" x14ac:dyDescent="0.35">
      <c r="A159" s="2" t="s">
        <v>117</v>
      </c>
      <c r="D159" s="22">
        <f>+D157-D158</f>
        <v>-33819.380000000005</v>
      </c>
    </row>
    <row r="160" spans="1:256" x14ac:dyDescent="0.35">
      <c r="A160" s="26" t="s">
        <v>118</v>
      </c>
      <c r="D160" s="12">
        <v>139850385.28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-7.3319609999999997E-3</v>
      </c>
      <c r="F162" s="65"/>
      <c r="G162" s="44"/>
    </row>
    <row r="163" spans="1:7" x14ac:dyDescent="0.35">
      <c r="A163" s="26" t="s">
        <v>120</v>
      </c>
      <c r="D163" s="66">
        <v>2.5544491999999999E-3</v>
      </c>
      <c r="F163" s="65"/>
      <c r="G163" s="44"/>
    </row>
    <row r="164" spans="1:7" x14ac:dyDescent="0.35">
      <c r="A164" s="26" t="s">
        <v>121</v>
      </c>
      <c r="D164" s="66">
        <v>-1.09491808E-2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-2.9019051980977142E-3</v>
      </c>
      <c r="F165" s="43"/>
      <c r="G165" s="44"/>
    </row>
    <row r="166" spans="1:7" x14ac:dyDescent="0.35">
      <c r="A166" s="26" t="s">
        <v>123</v>
      </c>
      <c r="D166" s="64">
        <f>AVERAGE(D162:D165)</f>
        <v>-4.6571494495244291E-3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14181063.659999998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2216343.5499999998</v>
      </c>
      <c r="E171" s="68">
        <v>163</v>
      </c>
      <c r="F171" s="66">
        <v>1.7255911750168846E-2</v>
      </c>
      <c r="G171" s="44"/>
    </row>
    <row r="172" spans="1:7" x14ac:dyDescent="0.35">
      <c r="A172" s="41" t="s">
        <v>128</v>
      </c>
      <c r="D172" s="57">
        <v>409920.09</v>
      </c>
      <c r="E172" s="68">
        <v>37</v>
      </c>
      <c r="F172" s="66">
        <v>3.191538106834237E-3</v>
      </c>
      <c r="G172" s="44"/>
    </row>
    <row r="173" spans="1:7" x14ac:dyDescent="0.35">
      <c r="A173" s="41" t="s">
        <v>129</v>
      </c>
      <c r="D173" s="19">
        <v>198472.32000000001</v>
      </c>
      <c r="E173" s="69">
        <v>14</v>
      </c>
      <c r="F173" s="66">
        <v>1.5452572047195804E-3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2824735.9599999995</v>
      </c>
      <c r="E175" s="68">
        <f>SUM(E171:E174)</f>
        <v>214</v>
      </c>
      <c r="F175" s="74">
        <f>SUM(F171:F174)</f>
        <v>2.1992707061722662E-2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3.8823165E-3</v>
      </c>
      <c r="E178" s="66">
        <v>2.1535221999999998E-3</v>
      </c>
      <c r="F178" s="65"/>
      <c r="G178" s="44"/>
    </row>
    <row r="179" spans="1:7" x14ac:dyDescent="0.35">
      <c r="A179" s="26" t="s">
        <v>134</v>
      </c>
      <c r="D179" s="66">
        <v>3.7400958E-3</v>
      </c>
      <c r="E179" s="66">
        <v>2.0329234E-3</v>
      </c>
      <c r="F179" s="65"/>
      <c r="G179" s="44"/>
    </row>
    <row r="180" spans="1:7" x14ac:dyDescent="0.35">
      <c r="A180" s="26" t="s">
        <v>135</v>
      </c>
      <c r="D180" s="66">
        <v>4.8828105000000002E-3</v>
      </c>
      <c r="E180" s="66">
        <v>2.6336174000000001E-3</v>
      </c>
      <c r="F180" s="65"/>
      <c r="G180" s="44"/>
    </row>
    <row r="181" spans="1:7" x14ac:dyDescent="0.35">
      <c r="A181" s="26" t="s">
        <v>136</v>
      </c>
      <c r="D181" s="66">
        <v>4.7367953115538177E-3</v>
      </c>
      <c r="E181" s="66">
        <f>IF(D53&lt;=0,0,SUM('Jun23'!E172:E174)/D53)</f>
        <v>2.7351710822696557E-3</v>
      </c>
      <c r="F181" s="43"/>
      <c r="G181" s="44"/>
    </row>
    <row r="182" spans="1:7" x14ac:dyDescent="0.35">
      <c r="A182" s="26" t="s">
        <v>137</v>
      </c>
      <c r="D182" s="66">
        <f>AVERAGE(D178:D181)</f>
        <v>4.3105045278884549E-3</v>
      </c>
      <c r="E182" s="66">
        <f>AVERAGE(E178:E181)</f>
        <v>2.3888085205674139E-3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668580.43000000005</v>
      </c>
      <c r="F184" s="43"/>
      <c r="G184" s="44"/>
    </row>
    <row r="185" spans="1:7" x14ac:dyDescent="0.35">
      <c r="A185" s="2" t="s">
        <v>139</v>
      </c>
      <c r="D185" s="66">
        <v>5.2054045944140486E-3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872763.67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72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2512-94BE-4AE8-98FC-749B4DBA4C3D}">
  <sheetPr codeName="Sheet9">
    <pageSetUpPr fitToPage="1"/>
  </sheetPr>
  <dimension ref="A1:IV228"/>
  <sheetViews>
    <sheetView showRuler="0" zoomScale="80" zoomScaleNormal="80" zoomScaleSheetLayoutView="90" workbookViewId="0">
      <selection activeCell="G43" sqref="G4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45077</v>
      </c>
      <c r="C3" s="7" t="s">
        <v>2</v>
      </c>
      <c r="D3" s="2">
        <v>30</v>
      </c>
      <c r="E3" s="2" t="s">
        <v>3</v>
      </c>
      <c r="F3" s="8">
        <v>45047</v>
      </c>
      <c r="G3" s="2"/>
    </row>
    <row r="4" spans="1:13" ht="15.75" customHeight="1" x14ac:dyDescent="0.45">
      <c r="A4" s="2" t="s">
        <v>4</v>
      </c>
      <c r="B4" s="6">
        <v>45092</v>
      </c>
      <c r="C4" s="7" t="s">
        <v>5</v>
      </c>
      <c r="D4" s="9">
        <v>31</v>
      </c>
      <c r="E4" s="2" t="s">
        <v>6</v>
      </c>
      <c r="F4" s="8">
        <v>45077</v>
      </c>
      <c r="G4" s="2"/>
    </row>
    <row r="5" spans="1:13" ht="17.25" customHeight="1" x14ac:dyDescent="0.45">
      <c r="C5" s="5"/>
      <c r="E5" s="2" t="s">
        <v>7</v>
      </c>
      <c r="F5" s="8">
        <v>45061</v>
      </c>
      <c r="G5" s="2"/>
    </row>
    <row r="6" spans="1:13" ht="15.75" customHeight="1" x14ac:dyDescent="0.45">
      <c r="C6" s="5"/>
      <c r="E6" s="2" t="s">
        <v>8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152046082.24000001</v>
      </c>
      <c r="E10" s="19">
        <v>139850385.28</v>
      </c>
      <c r="F10" s="20">
        <f>IF(C12&lt;=0,0,E10/C12)</f>
        <v>0.10740505109163299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2219896.2999999998</v>
      </c>
      <c r="E11" s="19">
        <v>1926311.29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1302083876.49</v>
      </c>
      <c r="D12" s="18">
        <v>149826185.94</v>
      </c>
      <c r="E12" s="19">
        <v>137924073.99000001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1302083876.49</v>
      </c>
      <c r="D13" s="18">
        <f>SUM(D14:D19)</f>
        <v>149826185.94000101</v>
      </c>
      <c r="E13" s="19">
        <f>SUM(E14:E19)</f>
        <v>137924073.99000102</v>
      </c>
      <c r="F13" s="20">
        <f>IF(C13&lt;=0,0,E13/C13)</f>
        <v>0.10592564463803979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5.3474300000000002E-2</v>
      </c>
      <c r="C16" s="23">
        <v>60000000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97742309.450001001</v>
      </c>
      <c r="E18" s="19">
        <v>85840197.500001013</v>
      </c>
      <c r="F18" s="20">
        <f t="shared" si="0"/>
        <v>0.76302397777778674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11902111.949999988</v>
      </c>
      <c r="C27" s="18">
        <v>158831.25</v>
      </c>
      <c r="D27" s="34">
        <f t="shared" si="1"/>
        <v>105.79655066666656</v>
      </c>
      <c r="E27" s="35">
        <f t="shared" si="2"/>
        <v>1.4118333333333333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11902111.949999988</v>
      </c>
      <c r="C29" s="36">
        <f>SUM(C23:C28)</f>
        <v>158831.25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538834.98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538834.98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12092126.57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12092126.57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242302.06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12873263.610000001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20168</v>
      </c>
      <c r="E51" s="48">
        <v>149826185.94</v>
      </c>
      <c r="F51" s="43"/>
      <c r="G51" s="44"/>
    </row>
    <row r="52" spans="1:7" x14ac:dyDescent="0.35">
      <c r="A52" s="26" t="s">
        <v>44</v>
      </c>
      <c r="D52" s="10"/>
      <c r="E52" s="45">
        <f>D12-E12</f>
        <v>11902111.949999988</v>
      </c>
      <c r="F52" s="43"/>
      <c r="G52" s="44"/>
    </row>
    <row r="53" spans="1:7" x14ac:dyDescent="0.35">
      <c r="A53" s="26"/>
      <c r="D53" s="55">
        <v>19365</v>
      </c>
      <c r="E53" s="56">
        <f>E51-E52</f>
        <v>137924073.99000001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12873263.610000001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12873263.610000001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126705.07</v>
      </c>
      <c r="F64" s="43"/>
      <c r="G64" s="44"/>
    </row>
    <row r="65" spans="1:7" x14ac:dyDescent="0.35">
      <c r="A65" s="41" t="s">
        <v>51</v>
      </c>
      <c r="E65" s="57">
        <v>126705.07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158831.25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158831.25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158831.25</v>
      </c>
      <c r="F110" s="43"/>
      <c r="G110" s="44"/>
    </row>
    <row r="111" spans="1:7" x14ac:dyDescent="0.35">
      <c r="A111" s="58" t="s">
        <v>86</v>
      </c>
      <c r="E111" s="12">
        <f>E74+E82+E90+E98+E106</f>
        <v>158831.25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12587727.291466668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11902111.949999988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11902111.949999988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685615.34146668017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685615.34146668017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4.1696492299999999E-2</v>
      </c>
      <c r="F153" s="43"/>
      <c r="G153" s="44"/>
    </row>
    <row r="154" spans="1:256" x14ac:dyDescent="0.35">
      <c r="A154" s="26" t="s">
        <v>114</v>
      </c>
      <c r="E154" s="60">
        <v>19.744796000000001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103570.39</v>
      </c>
      <c r="E157" s="2">
        <v>9</v>
      </c>
      <c r="F157" s="65"/>
      <c r="G157" s="44"/>
    </row>
    <row r="158" spans="1:256" x14ac:dyDescent="0.35">
      <c r="A158" s="26" t="s">
        <v>116</v>
      </c>
      <c r="D158" s="61">
        <v>242302.06</v>
      </c>
      <c r="F158" s="43"/>
      <c r="G158" s="44"/>
    </row>
    <row r="159" spans="1:256" x14ac:dyDescent="0.35">
      <c r="A159" s="2" t="s">
        <v>117</v>
      </c>
      <c r="D159" s="22">
        <f>+D157-D158</f>
        <v>-138731.66999999998</v>
      </c>
    </row>
    <row r="160" spans="1:256" x14ac:dyDescent="0.35">
      <c r="A160" s="26" t="s">
        <v>118</v>
      </c>
      <c r="D160" s="12">
        <v>152046082.24000001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-5.1946672999999997E-3</v>
      </c>
      <c r="F162" s="65"/>
      <c r="G162" s="44"/>
    </row>
    <row r="163" spans="1:7" x14ac:dyDescent="0.35">
      <c r="A163" s="26" t="s">
        <v>120</v>
      </c>
      <c r="D163" s="66">
        <v>-7.3319609999999997E-3</v>
      </c>
      <c r="F163" s="65"/>
      <c r="G163" s="44"/>
    </row>
    <row r="164" spans="1:7" x14ac:dyDescent="0.35">
      <c r="A164" s="26" t="s">
        <v>121</v>
      </c>
      <c r="D164" s="66">
        <v>2.5544491999999999E-3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-1.0949180771209852E-2</v>
      </c>
      <c r="F165" s="43"/>
      <c r="G165" s="44"/>
    </row>
    <row r="166" spans="1:7" x14ac:dyDescent="0.35">
      <c r="A166" s="26" t="s">
        <v>123</v>
      </c>
      <c r="D166" s="64">
        <f>AVERAGE(D162:D165)</f>
        <v>-5.2303399678024628E-3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14214883.040000001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2322949.23</v>
      </c>
      <c r="E171" s="68">
        <v>173</v>
      </c>
      <c r="F171" s="66">
        <v>1.6610245480190355E-2</v>
      </c>
      <c r="G171" s="44"/>
    </row>
    <row r="172" spans="1:7" x14ac:dyDescent="0.35">
      <c r="A172" s="41" t="s">
        <v>128</v>
      </c>
      <c r="D172" s="57">
        <v>577784.92000000004</v>
      </c>
      <c r="E172" s="68">
        <v>42</v>
      </c>
      <c r="F172" s="66">
        <v>4.1314503270276585E-3</v>
      </c>
      <c r="G172" s="44"/>
    </row>
    <row r="173" spans="1:7" x14ac:dyDescent="0.35">
      <c r="A173" s="41" t="s">
        <v>129</v>
      </c>
      <c r="D173" s="19">
        <v>105078.01</v>
      </c>
      <c r="E173" s="69">
        <v>9</v>
      </c>
      <c r="F173" s="66">
        <v>7.5136017530176374E-4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3005812.1599999997</v>
      </c>
      <c r="E175" s="68">
        <f>SUM(E171:E174)</f>
        <v>224</v>
      </c>
      <c r="F175" s="74">
        <f>SUM(F171:F174)</f>
        <v>2.1493055982519774E-2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3.7033145999999999E-3</v>
      </c>
      <c r="E178" s="66">
        <v>1.9354839000000001E-3</v>
      </c>
      <c r="F178" s="65"/>
      <c r="G178" s="44"/>
    </row>
    <row r="179" spans="1:7" x14ac:dyDescent="0.35">
      <c r="A179" s="26" t="s">
        <v>134</v>
      </c>
      <c r="D179" s="66">
        <v>3.8823165E-3</v>
      </c>
      <c r="E179" s="66">
        <v>2.1535221999999998E-3</v>
      </c>
      <c r="F179" s="65"/>
      <c r="G179" s="44"/>
    </row>
    <row r="180" spans="1:7" x14ac:dyDescent="0.35">
      <c r="A180" s="26" t="s">
        <v>135</v>
      </c>
      <c r="D180" s="66">
        <v>3.7400958E-3</v>
      </c>
      <c r="E180" s="66">
        <v>2.0329234E-3</v>
      </c>
      <c r="F180" s="65"/>
      <c r="G180" s="44"/>
    </row>
    <row r="181" spans="1:7" x14ac:dyDescent="0.35">
      <c r="A181" s="26" t="s">
        <v>136</v>
      </c>
      <c r="D181" s="66">
        <v>4.8828105023294224E-3</v>
      </c>
      <c r="E181" s="66">
        <f>IF(D53&lt;=0,0,SUM('May23'!E172:E174)/D53)</f>
        <v>2.6336173508907821E-3</v>
      </c>
      <c r="F181" s="43"/>
      <c r="G181" s="44"/>
    </row>
    <row r="182" spans="1:7" x14ac:dyDescent="0.35">
      <c r="A182" s="26" t="s">
        <v>137</v>
      </c>
      <c r="D182" s="66">
        <f>AVERAGE(D178:D181)</f>
        <v>4.0521343505823555E-3</v>
      </c>
      <c r="E182" s="66">
        <f>AVERAGE(E178:E181)</f>
        <v>2.1888867127226952E-3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718493.35</v>
      </c>
      <c r="F184" s="43"/>
      <c r="G184" s="44"/>
    </row>
    <row r="185" spans="1:7" x14ac:dyDescent="0.35">
      <c r="A185" s="2" t="s">
        <v>139</v>
      </c>
      <c r="D185" s="66">
        <v>5.1375857746939774E-3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1204443.82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88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AD59-0CF9-4F81-BA47-71E81E3118D2}">
  <sheetPr codeName="Sheet8">
    <pageSetUpPr fitToPage="1"/>
  </sheetPr>
  <dimension ref="A1:IV228"/>
  <sheetViews>
    <sheetView showRuler="0" zoomScale="80" zoomScaleNormal="80" zoomScaleSheetLayoutView="90" workbookViewId="0">
      <selection activeCell="E39" sqref="E3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163762643.75999999</v>
      </c>
      <c r="E10" s="19">
        <v>152046082.24000001</v>
      </c>
      <c r="F10" s="20">
        <f>IF(C12&lt;=0,0,E10/C12)</f>
        <v>0.11677134244981777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2508915.9500000002</v>
      </c>
      <c r="E11" s="19">
        <v>2219896.2999999998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1302083876.49</v>
      </c>
      <c r="D12" s="18">
        <v>161253727.81</v>
      </c>
      <c r="E12" s="19">
        <v>149826185.94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1302083876.49</v>
      </c>
      <c r="D13" s="18">
        <f>SUM(D14:D19)</f>
        <v>161253727.81000102</v>
      </c>
      <c r="E13" s="19">
        <f>SUM(E14:E19)</f>
        <v>149826185.94000101</v>
      </c>
      <c r="F13" s="20">
        <f>IF(C13&lt;=0,0,E13/C13)</f>
        <v>0.1150664628025994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5.1877100000000002E-2</v>
      </c>
      <c r="C16" s="23">
        <v>60000000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109169851.32000101</v>
      </c>
      <c r="E18" s="19">
        <v>97742309.450001001</v>
      </c>
      <c r="F18" s="20">
        <f t="shared" si="0"/>
        <v>0.86882052844445334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52083876.490000002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11427541.870000005</v>
      </c>
      <c r="C27" s="18">
        <v>177401.01</v>
      </c>
      <c r="D27" s="34">
        <f t="shared" si="1"/>
        <v>101.5781499555556</v>
      </c>
      <c r="E27" s="35">
        <f t="shared" si="2"/>
        <v>1.5768978666666666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11427541.870000005</v>
      </c>
      <c r="C29" s="36">
        <f>SUM(C23:C28)</f>
        <v>177401.01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523491.31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523491.31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11515600.199999999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11515600.199999999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166101.04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12205192.549999999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20896</v>
      </c>
      <c r="E51" s="48">
        <v>161253727.81</v>
      </c>
      <c r="F51" s="43"/>
      <c r="G51" s="44"/>
    </row>
    <row r="52" spans="1:7" x14ac:dyDescent="0.35">
      <c r="A52" s="26" t="s">
        <v>44</v>
      </c>
      <c r="D52" s="10"/>
      <c r="E52" s="45">
        <f>D12-E12</f>
        <v>11427541.870000005</v>
      </c>
      <c r="F52" s="43"/>
      <c r="G52" s="44"/>
    </row>
    <row r="53" spans="1:7" x14ac:dyDescent="0.35">
      <c r="A53" s="26"/>
      <c r="D53" s="55">
        <v>20168</v>
      </c>
      <c r="E53" s="56">
        <f>E51-E52</f>
        <v>149826185.94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12205192.549999999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12205192.549999999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136468.87</v>
      </c>
      <c r="F64" s="43"/>
      <c r="G64" s="44"/>
    </row>
    <row r="65" spans="1:7" x14ac:dyDescent="0.35">
      <c r="A65" s="41" t="s">
        <v>51</v>
      </c>
      <c r="E65" s="57">
        <v>136468.87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177401.01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177401.01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177401.01</v>
      </c>
      <c r="F110" s="43"/>
      <c r="G110" s="44"/>
    </row>
    <row r="111" spans="1:7" x14ac:dyDescent="0.35">
      <c r="A111" s="58" t="s">
        <v>86</v>
      </c>
      <c r="E111" s="12">
        <f>E74+E82+E90+E98+E106</f>
        <v>177401.01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11891322.6702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11427541.870000005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11427541.870000005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463780.80019999482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463780.80019999482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3255209.69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3255209.69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3255209.69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4.1236477700000003E-2</v>
      </c>
      <c r="F153" s="43"/>
      <c r="G153" s="44"/>
    </row>
    <row r="154" spans="1:256" x14ac:dyDescent="0.35">
      <c r="A154" s="26" t="s">
        <v>114</v>
      </c>
      <c r="E154" s="60">
        <v>20.510570000000001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200961.32</v>
      </c>
      <c r="E157" s="2">
        <v>16</v>
      </c>
      <c r="F157" s="65"/>
      <c r="G157" s="44"/>
    </row>
    <row r="158" spans="1:256" x14ac:dyDescent="0.35">
      <c r="A158" s="26" t="s">
        <v>116</v>
      </c>
      <c r="D158" s="61">
        <v>166101.04</v>
      </c>
      <c r="F158" s="43"/>
      <c r="G158" s="44"/>
    </row>
    <row r="159" spans="1:256" x14ac:dyDescent="0.35">
      <c r="A159" s="2" t="s">
        <v>117</v>
      </c>
      <c r="D159" s="22">
        <f>+D157-D158</f>
        <v>34860.28</v>
      </c>
    </row>
    <row r="160" spans="1:256" x14ac:dyDescent="0.35">
      <c r="A160" s="26" t="s">
        <v>118</v>
      </c>
      <c r="D160" s="12">
        <v>163762643.75999999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1.59670206E-2</v>
      </c>
      <c r="F162" s="65"/>
      <c r="G162" s="44"/>
    </row>
    <row r="163" spans="1:7" x14ac:dyDescent="0.35">
      <c r="A163" s="26" t="s">
        <v>120</v>
      </c>
      <c r="D163" s="66">
        <v>-5.1946672999999997E-3</v>
      </c>
      <c r="F163" s="65"/>
      <c r="G163" s="44"/>
    </row>
    <row r="164" spans="1:7" x14ac:dyDescent="0.35">
      <c r="A164" s="26" t="s">
        <v>121</v>
      </c>
      <c r="D164" s="66">
        <v>-7.3319609999999997E-3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2.5544492345462365E-3</v>
      </c>
      <c r="F165" s="43"/>
      <c r="G165" s="44"/>
    </row>
    <row r="166" spans="1:7" x14ac:dyDescent="0.35">
      <c r="A166" s="26" t="s">
        <v>123</v>
      </c>
      <c r="D166" s="64">
        <f>AVERAGE(D162:D165)</f>
        <v>1.498710383636559E-3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14353614.710000001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2704625.79</v>
      </c>
      <c r="E171" s="68">
        <v>186</v>
      </c>
      <c r="F171" s="66">
        <v>1.7788197828937365E-2</v>
      </c>
      <c r="G171" s="44"/>
    </row>
    <row r="172" spans="1:7" x14ac:dyDescent="0.35">
      <c r="A172" s="41" t="s">
        <v>128</v>
      </c>
      <c r="D172" s="57">
        <v>466636.17</v>
      </c>
      <c r="E172" s="68">
        <v>32</v>
      </c>
      <c r="F172" s="66">
        <v>3.0690443523788353E-3</v>
      </c>
      <c r="G172" s="44"/>
    </row>
    <row r="173" spans="1:7" x14ac:dyDescent="0.35">
      <c r="A173" s="41" t="s">
        <v>129</v>
      </c>
      <c r="D173" s="19">
        <v>102030.75</v>
      </c>
      <c r="E173" s="69">
        <v>9</v>
      </c>
      <c r="F173" s="66">
        <v>6.7105148976444946E-4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3273292.71</v>
      </c>
      <c r="E175" s="68">
        <f>SUM(E171:E174)</f>
        <v>227</v>
      </c>
      <c r="F175" s="74">
        <f>SUM(F171:F174)</f>
        <v>2.152829367108065E-2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4.7224609999999998E-3</v>
      </c>
      <c r="E178" s="66">
        <v>2.6851645E-3</v>
      </c>
      <c r="F178" s="65"/>
      <c r="G178" s="44"/>
    </row>
    <row r="179" spans="1:7" x14ac:dyDescent="0.35">
      <c r="A179" s="26" t="s">
        <v>134</v>
      </c>
      <c r="D179" s="66">
        <v>3.7033145999999999E-3</v>
      </c>
      <c r="E179" s="66">
        <v>1.9354839000000001E-3</v>
      </c>
      <c r="F179" s="65"/>
      <c r="G179" s="44"/>
    </row>
    <row r="180" spans="1:7" x14ac:dyDescent="0.35">
      <c r="A180" s="26" t="s">
        <v>135</v>
      </c>
      <c r="D180" s="66">
        <v>3.8823165E-3</v>
      </c>
      <c r="E180" s="66">
        <v>2.1535221999999998E-3</v>
      </c>
      <c r="F180" s="65"/>
      <c r="G180" s="44"/>
    </row>
    <row r="181" spans="1:7" x14ac:dyDescent="0.35">
      <c r="A181" s="26" t="s">
        <v>136</v>
      </c>
      <c r="D181" s="66">
        <v>3.7400958421432845E-3</v>
      </c>
      <c r="E181" s="66">
        <f>IF(D53&lt;=0,0,SUM('Apr23'!E172:E174)/D53)</f>
        <v>2.0329234430781435E-3</v>
      </c>
      <c r="F181" s="43"/>
      <c r="G181" s="44"/>
    </row>
    <row r="182" spans="1:7" x14ac:dyDescent="0.35">
      <c r="A182" s="26" t="s">
        <v>137</v>
      </c>
      <c r="D182" s="66">
        <f>AVERAGE(D178:D181)</f>
        <v>4.0120469855358214E-3</v>
      </c>
      <c r="E182" s="66">
        <f>AVERAGE(E178:E181)</f>
        <v>2.2017735107695358E-3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616680.31999999995</v>
      </c>
      <c r="F184" s="43"/>
      <c r="G184" s="44"/>
    </row>
    <row r="185" spans="1:7" x14ac:dyDescent="0.35">
      <c r="A185" s="2" t="s">
        <v>139</v>
      </c>
      <c r="D185" s="66">
        <v>4.0558777372940742E-3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852885.34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65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Dec23</vt:lpstr>
      <vt:lpstr>Nov23</vt:lpstr>
      <vt:lpstr>Oct23</vt:lpstr>
      <vt:lpstr>Sep23</vt:lpstr>
      <vt:lpstr>Aug23</vt:lpstr>
      <vt:lpstr>Jul23</vt:lpstr>
      <vt:lpstr>Jun23</vt:lpstr>
      <vt:lpstr>May23</vt:lpstr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2023-03-17T16:11:25Z</dcterms:created>
  <dcterms:modified xsi:type="dcterms:W3CDTF">2024-04-17T18:37:39Z</dcterms:modified>
</cp:coreProperties>
</file>