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110104\Desktop\New folder\EY\New folder\"/>
    </mc:Choice>
  </mc:AlternateContent>
  <xr:revisionPtr revIDLastSave="0" documentId="13_ncr:1_{BCD1F444-BEB5-4216-85AE-087BB069092B}" xr6:coauthVersionLast="47" xr6:coauthVersionMax="47" xr10:uidLastSave="{00000000-0000-0000-0000-000000000000}"/>
  <bookViews>
    <workbookView xWindow="-28920" yWindow="-120" windowWidth="29040" windowHeight="15840" xr2:uid="{448CF7A0-5F11-4F98-B2A5-939ED8228184}"/>
  </bookViews>
  <sheets>
    <sheet name="Dec23" sheetId="12" r:id="rId1"/>
    <sheet name="Nov23" sheetId="11" r:id="rId2"/>
    <sheet name="Oct23" sheetId="10" r:id="rId3"/>
    <sheet name="Sep23" sheetId="9" r:id="rId4"/>
    <sheet name="Aug23" sheetId="8" r:id="rId5"/>
    <sheet name="Jul23" sheetId="7" r:id="rId6"/>
    <sheet name="Jun23" sheetId="6" r:id="rId7"/>
    <sheet name="May23" sheetId="5" r:id="rId8"/>
    <sheet name="Apr23" sheetId="4" r:id="rId9"/>
    <sheet name="Mar23" sheetId="3" r:id="rId10"/>
    <sheet name="Feb23" sheetId="2" r:id="rId11"/>
    <sheet name="Jan23" sheetId="1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A1_BegBal" localSheetId="8">[1]Notes!$C$4</definedName>
    <definedName name="A1_BegBal" localSheetId="4">[2]Notes!$C$4</definedName>
    <definedName name="A1_BegBal" localSheetId="0">[12]Notes!$C$4</definedName>
    <definedName name="A1_BegBal" localSheetId="10">[3]Notes!$C$4</definedName>
    <definedName name="A1_BegBal" localSheetId="5">[4]Notes!$C$4</definedName>
    <definedName name="A1_BegBal" localSheetId="6">[5]Notes!$C$4</definedName>
    <definedName name="A1_BegBal" localSheetId="9">[6]Notes!$C$4</definedName>
    <definedName name="A1_BegBal" localSheetId="7">[7]Notes!$C$4</definedName>
    <definedName name="A1_BegBal" localSheetId="1">[11]Notes!$C$4</definedName>
    <definedName name="A1_BegBal" localSheetId="2">[10]Notes!$C$4</definedName>
    <definedName name="A1_BegBal" localSheetId="3">[9]Notes!$C$4</definedName>
    <definedName name="A1_BegBal">[8]Notes!$C$4</definedName>
    <definedName name="A1_EndBal" localSheetId="8">[1]Notes!$P$4</definedName>
    <definedName name="A1_EndBal" localSheetId="4">[2]Notes!$P$4</definedName>
    <definedName name="A1_EndBal" localSheetId="0">[12]Notes!$P$4</definedName>
    <definedName name="A1_EndBal" localSheetId="10">[3]Notes!$P$4</definedName>
    <definedName name="A1_EndBal" localSheetId="5">[4]Notes!$P$4</definedName>
    <definedName name="A1_EndBal" localSheetId="6">[5]Notes!$P$4</definedName>
    <definedName name="A1_EndBal" localSheetId="9">[6]Notes!$P$4</definedName>
    <definedName name="A1_EndBal" localSheetId="7">[7]Notes!$P$4</definedName>
    <definedName name="A1_EndBal" localSheetId="1">[11]Notes!$P$4</definedName>
    <definedName name="A1_EndBal" localSheetId="2">[10]Notes!$P$4</definedName>
    <definedName name="A1_EndBal" localSheetId="3">[9]Notes!$P$4</definedName>
    <definedName name="A1_EndBal">[8]Notes!$P$4</definedName>
    <definedName name="A1_FinalDist" localSheetId="8">[1]Notes!$C$23</definedName>
    <definedName name="A1_FinalDist" localSheetId="4">[2]Notes!$C$23</definedName>
    <definedName name="A1_FinalDist" localSheetId="0">[12]Notes!$C$23</definedName>
    <definedName name="A1_FinalDist" localSheetId="10">[3]Notes!$C$23</definedName>
    <definedName name="A1_FinalDist" localSheetId="5">[4]Notes!$C$23</definedName>
    <definedName name="A1_FinalDist" localSheetId="6">[5]Notes!$C$23</definedName>
    <definedName name="A1_FinalDist" localSheetId="9">[6]Notes!$C$23</definedName>
    <definedName name="A1_FinalDist" localSheetId="7">[7]Notes!$C$23</definedName>
    <definedName name="A1_FinalDist" localSheetId="1">[11]Notes!$C$23</definedName>
    <definedName name="A1_FinalDist" localSheetId="2">[10]Notes!$C$23</definedName>
    <definedName name="A1_FinalDist" localSheetId="3">[9]Notes!$C$23</definedName>
    <definedName name="A1_FinalDist">[8]Notes!$C$23</definedName>
    <definedName name="A2_FinalDist" localSheetId="8">[1]Notes!$C$24</definedName>
    <definedName name="A2_FinalDist" localSheetId="4">[2]Notes!$C$24</definedName>
    <definedName name="A2_FinalDist" localSheetId="0">[12]Notes!$C$24</definedName>
    <definedName name="A2_FinalDist" localSheetId="10">[3]Notes!$C$24</definedName>
    <definedName name="A2_FinalDist" localSheetId="5">[4]Notes!$C$24</definedName>
    <definedName name="A2_FinalDist" localSheetId="6">[5]Notes!$C$24</definedName>
    <definedName name="A2_FinalDist" localSheetId="9">[6]Notes!$C$24</definedName>
    <definedName name="A2_FinalDist" localSheetId="7">[7]Notes!$C$24</definedName>
    <definedName name="A2_FinalDist" localSheetId="1">[11]Notes!$C$24</definedName>
    <definedName name="A2_FinalDist" localSheetId="2">[10]Notes!$C$24</definedName>
    <definedName name="A2_FinalDist" localSheetId="3">[9]Notes!$C$24</definedName>
    <definedName name="A2_FinalDist">[8]Notes!$C$24</definedName>
    <definedName name="A2a_BegBal" localSheetId="8">[1]Notes!$C$5</definedName>
    <definedName name="A2a_BegBal" localSheetId="4">[2]Notes!$C$5</definedName>
    <definedName name="A2a_BegBal" localSheetId="0">[12]Notes!$C$5</definedName>
    <definedName name="A2a_BegBal" localSheetId="10">[3]Notes!$C$5</definedName>
    <definedName name="A2a_BegBal" localSheetId="5">[4]Notes!$C$5</definedName>
    <definedName name="A2a_BegBal" localSheetId="6">[5]Notes!$C$5</definedName>
    <definedName name="A2a_BegBal" localSheetId="9">[6]Notes!$C$5</definedName>
    <definedName name="A2a_BegBal" localSheetId="7">[7]Notes!$C$5</definedName>
    <definedName name="A2a_BegBal" localSheetId="1">[11]Notes!$C$5</definedName>
    <definedName name="A2a_BegBal" localSheetId="2">[10]Notes!$C$5</definedName>
    <definedName name="A2a_BegBal" localSheetId="3">[9]Notes!$C$5</definedName>
    <definedName name="A2a_BegBal">[8]Notes!$C$5</definedName>
    <definedName name="A2a_EndBal" localSheetId="8">[1]Notes!$P$5</definedName>
    <definedName name="A2a_EndBal" localSheetId="4">[2]Notes!$P$5</definedName>
    <definedName name="A2a_EndBal" localSheetId="0">[12]Notes!$P$5</definedName>
    <definedName name="A2a_EndBal" localSheetId="10">[3]Notes!$P$5</definedName>
    <definedName name="A2a_EndBal" localSheetId="5">[4]Notes!$P$5</definedName>
    <definedName name="A2a_EndBal" localSheetId="6">[5]Notes!$P$5</definedName>
    <definedName name="A2a_EndBal" localSheetId="9">[6]Notes!$P$5</definedName>
    <definedName name="A2a_EndBal" localSheetId="7">[7]Notes!$P$5</definedName>
    <definedName name="A2a_EndBal" localSheetId="1">[11]Notes!$P$5</definedName>
    <definedName name="A2a_EndBal" localSheetId="2">[10]Notes!$P$5</definedName>
    <definedName name="A2a_EndBal" localSheetId="3">[9]Notes!$P$5</definedName>
    <definedName name="A2a_EndBal">[8]Notes!$P$5</definedName>
    <definedName name="A2b_BegBal" localSheetId="8">[1]Notes!$C$6</definedName>
    <definedName name="A2b_BegBal" localSheetId="4">[2]Notes!$C$6</definedName>
    <definedName name="A2b_BegBal" localSheetId="0">[12]Notes!$C$6</definedName>
    <definedName name="A2b_BegBal" localSheetId="10">[3]Notes!$C$6</definedName>
    <definedName name="A2b_BegBal" localSheetId="5">[4]Notes!$C$6</definedName>
    <definedName name="A2b_BegBal" localSheetId="6">[5]Notes!$C$6</definedName>
    <definedName name="A2b_BegBal" localSheetId="9">[6]Notes!$C$6</definedName>
    <definedName name="A2b_BegBal" localSheetId="7">[7]Notes!$C$6</definedName>
    <definedName name="A2b_BegBal" localSheetId="1">[11]Notes!$C$6</definedName>
    <definedName name="A2b_BegBal" localSheetId="2">[10]Notes!$C$6</definedName>
    <definedName name="A2b_BegBal" localSheetId="3">[9]Notes!$C$6</definedName>
    <definedName name="A2b_BegBal">[8]Notes!$C$6</definedName>
    <definedName name="A2b_EndBal" localSheetId="8">[1]Notes!$P$6</definedName>
    <definedName name="A2b_EndBal" localSheetId="4">[2]Notes!$P$6</definedName>
    <definedName name="A2b_EndBal" localSheetId="0">[12]Notes!$P$6</definedName>
    <definedName name="A2b_EndBal" localSheetId="10">[3]Notes!$P$6</definedName>
    <definedName name="A2b_EndBal" localSheetId="5">[4]Notes!$P$6</definedName>
    <definedName name="A2b_EndBal" localSheetId="6">[5]Notes!$P$6</definedName>
    <definedName name="A2b_EndBal" localSheetId="9">[6]Notes!$P$6</definedName>
    <definedName name="A2b_EndBal" localSheetId="7">[7]Notes!$P$6</definedName>
    <definedName name="A2b_EndBal" localSheetId="1">[11]Notes!$P$6</definedName>
    <definedName name="A2b_EndBal" localSheetId="2">[10]Notes!$P$6</definedName>
    <definedName name="A2b_EndBal" localSheetId="3">[9]Notes!$P$6</definedName>
    <definedName name="A2b_EndBal">[8]Notes!$P$6</definedName>
    <definedName name="A3_BegBal" localSheetId="8">[1]Notes!$C$7</definedName>
    <definedName name="A3_BegBal" localSheetId="4">[2]Notes!$C$7</definedName>
    <definedName name="A3_BegBal" localSheetId="0">[12]Notes!$C$7</definedName>
    <definedName name="A3_BegBal" localSheetId="10">[3]Notes!$C$7</definedName>
    <definedName name="A3_BegBal" localSheetId="5">[4]Notes!$C$7</definedName>
    <definedName name="A3_BegBal" localSheetId="6">[5]Notes!$C$7</definedName>
    <definedName name="A3_BegBal" localSheetId="9">[6]Notes!$C$7</definedName>
    <definedName name="A3_BegBal" localSheetId="7">[7]Notes!$C$7</definedName>
    <definedName name="A3_BegBal" localSheetId="1">[11]Notes!$C$7</definedName>
    <definedName name="A3_BegBal" localSheetId="2">[10]Notes!$C$7</definedName>
    <definedName name="A3_BegBal" localSheetId="3">[9]Notes!$C$7</definedName>
    <definedName name="A3_BegBal">[8]Notes!$C$7</definedName>
    <definedName name="A3_EndBal" localSheetId="8">[1]Notes!$P$7</definedName>
    <definedName name="A3_EndBal" localSheetId="4">[2]Notes!$P$7</definedName>
    <definedName name="A3_EndBal" localSheetId="0">[12]Notes!$P$7</definedName>
    <definedName name="A3_EndBal" localSheetId="10">[3]Notes!$P$7</definedName>
    <definedName name="A3_EndBal" localSheetId="5">[4]Notes!$P$7</definedName>
    <definedName name="A3_EndBal" localSheetId="6">[5]Notes!$P$7</definedName>
    <definedName name="A3_EndBal" localSheetId="9">[6]Notes!$P$7</definedName>
    <definedName name="A3_EndBal" localSheetId="7">[7]Notes!$P$7</definedName>
    <definedName name="A3_EndBal" localSheetId="1">[11]Notes!$P$7</definedName>
    <definedName name="A3_EndBal" localSheetId="2">[10]Notes!$P$7</definedName>
    <definedName name="A3_EndBal" localSheetId="3">[9]Notes!$P$7</definedName>
    <definedName name="A3_EndBal">[8]Notes!$P$7</definedName>
    <definedName name="A3_FinalDist" localSheetId="8">[1]Notes!$C$26</definedName>
    <definedName name="A3_FinalDist" localSheetId="4">[2]Notes!$C$26</definedName>
    <definedName name="A3_FinalDist" localSheetId="0">[12]Notes!$C$26</definedName>
    <definedName name="A3_FinalDist" localSheetId="10">[3]Notes!$C$26</definedName>
    <definedName name="A3_FinalDist" localSheetId="5">[4]Notes!$C$26</definedName>
    <definedName name="A3_FinalDist" localSheetId="6">[5]Notes!$C$26</definedName>
    <definedName name="A3_FinalDist" localSheetId="9">[6]Notes!$C$26</definedName>
    <definedName name="A3_FinalDist" localSheetId="7">[7]Notes!$C$26</definedName>
    <definedName name="A3_FinalDist" localSheetId="1">[11]Notes!$C$26</definedName>
    <definedName name="A3_FinalDist" localSheetId="2">[10]Notes!$C$26</definedName>
    <definedName name="A3_FinalDist" localSheetId="3">[9]Notes!$C$26</definedName>
    <definedName name="A3_FinalDist">[8]Notes!$C$26</definedName>
    <definedName name="A3B_BegBal" localSheetId="8">[1]Notes!#REF!</definedName>
    <definedName name="A3B_BegBal" localSheetId="4">[2]Notes!#REF!</definedName>
    <definedName name="A3B_BegBal" localSheetId="0">[12]Notes!#REF!</definedName>
    <definedName name="A3B_BegBal" localSheetId="10">[3]Notes!#REF!</definedName>
    <definedName name="A3B_BegBal" localSheetId="5">[4]Notes!#REF!</definedName>
    <definedName name="A3B_BegBal" localSheetId="6">[5]Notes!#REF!</definedName>
    <definedName name="A3B_BegBal" localSheetId="9">[6]Notes!#REF!</definedName>
    <definedName name="A3B_BegBal" localSheetId="7">[7]Notes!#REF!</definedName>
    <definedName name="A3B_BegBal" localSheetId="1">[11]Notes!#REF!</definedName>
    <definedName name="A3B_BegBal" localSheetId="2">[10]Notes!#REF!</definedName>
    <definedName name="A3B_BegBal" localSheetId="3">[9]Notes!#REF!</definedName>
    <definedName name="A3B_BegBal">[8]Notes!#REF!</definedName>
    <definedName name="A3B_EndBal" localSheetId="8">[1]Notes!#REF!</definedName>
    <definedName name="A3B_EndBal" localSheetId="4">[2]Notes!#REF!</definedName>
    <definedName name="A3B_EndBal" localSheetId="0">[12]Notes!#REF!</definedName>
    <definedName name="A3B_EndBal" localSheetId="10">[3]Notes!#REF!</definedName>
    <definedName name="A3B_EndBal" localSheetId="5">[4]Notes!#REF!</definedName>
    <definedName name="A3B_EndBal" localSheetId="6">[5]Notes!#REF!</definedName>
    <definedName name="A3B_EndBal" localSheetId="9">[6]Notes!#REF!</definedName>
    <definedName name="A3B_EndBal" localSheetId="7">[7]Notes!#REF!</definedName>
    <definedName name="A3B_EndBal" localSheetId="1">[11]Notes!#REF!</definedName>
    <definedName name="A3B_EndBal" localSheetId="2">[10]Notes!#REF!</definedName>
    <definedName name="A3B_EndBal" localSheetId="3">[9]Notes!#REF!</definedName>
    <definedName name="A3B_EndBal">[8]Notes!#REF!</definedName>
    <definedName name="A3B_FinalDist" localSheetId="8">[1]Notes!#REF!</definedName>
    <definedName name="A3B_FinalDist" localSheetId="4">[2]Notes!#REF!</definedName>
    <definedName name="A3B_FinalDist" localSheetId="0">[12]Notes!#REF!</definedName>
    <definedName name="A3B_FinalDist" localSheetId="10">[3]Notes!#REF!</definedName>
    <definedName name="A3B_FinalDist" localSheetId="5">[4]Notes!#REF!</definedName>
    <definedName name="A3B_FinalDist" localSheetId="6">[5]Notes!#REF!</definedName>
    <definedName name="A3B_FinalDist" localSheetId="9">[6]Notes!#REF!</definedName>
    <definedName name="A3B_FinalDist" localSheetId="7">[7]Notes!#REF!</definedName>
    <definedName name="A3B_FinalDist" localSheetId="1">[11]Notes!#REF!</definedName>
    <definedName name="A3B_FinalDist" localSheetId="2">[10]Notes!#REF!</definedName>
    <definedName name="A3B_FinalDist" localSheetId="3">[9]Notes!#REF!</definedName>
    <definedName name="A3B_FinalDist">[8]Notes!#REF!</definedName>
    <definedName name="A4_BegBal" localSheetId="8">[1]Notes!$C$8</definedName>
    <definedName name="A4_BegBal" localSheetId="4">[2]Notes!$C$8</definedName>
    <definedName name="A4_BegBal" localSheetId="0">[12]Notes!$C$8</definedName>
    <definedName name="A4_BegBal" localSheetId="10">[3]Notes!$C$8</definedName>
    <definedName name="A4_BegBal" localSheetId="5">[4]Notes!$C$8</definedName>
    <definedName name="A4_BegBal" localSheetId="6">[5]Notes!$C$8</definedName>
    <definedName name="A4_BegBal" localSheetId="9">[6]Notes!$C$8</definedName>
    <definedName name="A4_BegBal" localSheetId="7">[7]Notes!$C$8</definedName>
    <definedName name="A4_BegBal" localSheetId="1">[11]Notes!$C$8</definedName>
    <definedName name="A4_BegBal" localSheetId="2">[10]Notes!$C$8</definedName>
    <definedName name="A4_BegBal" localSheetId="3">[9]Notes!$C$8</definedName>
    <definedName name="A4_BegBal">[8]Notes!$C$8</definedName>
    <definedName name="A4_EndBal" localSheetId="8">[1]Notes!$P$8</definedName>
    <definedName name="A4_EndBal" localSheetId="4">[2]Notes!$P$8</definedName>
    <definedName name="A4_EndBal" localSheetId="0">[12]Notes!$P$8</definedName>
    <definedName name="A4_EndBal" localSheetId="10">[3]Notes!$P$8</definedName>
    <definedName name="A4_EndBal" localSheetId="5">[4]Notes!$P$8</definedName>
    <definedName name="A4_EndBal" localSheetId="6">[5]Notes!$P$8</definedName>
    <definedName name="A4_EndBal" localSheetId="9">[6]Notes!$P$8</definedName>
    <definedName name="A4_EndBal" localSheetId="7">[7]Notes!$P$8</definedName>
    <definedName name="A4_EndBal" localSheetId="1">[11]Notes!$P$8</definedName>
    <definedName name="A4_EndBal" localSheetId="2">[10]Notes!$P$8</definedName>
    <definedName name="A4_EndBal" localSheetId="3">[9]Notes!$P$8</definedName>
    <definedName name="A4_EndBal">[8]Notes!$P$8</definedName>
    <definedName name="A4_FinalDist" localSheetId="8">[1]Notes!$C$27</definedName>
    <definedName name="A4_FinalDist" localSheetId="4">[2]Notes!$C$27</definedName>
    <definedName name="A4_FinalDist" localSheetId="0">[12]Notes!$C$27</definedName>
    <definedName name="A4_FinalDist" localSheetId="10">[3]Notes!$C$27</definedName>
    <definedName name="A4_FinalDist" localSheetId="5">[4]Notes!$C$27</definedName>
    <definedName name="A4_FinalDist" localSheetId="6">[5]Notes!$C$27</definedName>
    <definedName name="A4_FinalDist" localSheetId="9">[6]Notes!$C$27</definedName>
    <definedName name="A4_FinalDist" localSheetId="7">[7]Notes!$C$27</definedName>
    <definedName name="A4_FinalDist" localSheetId="1">[11]Notes!$C$27</definedName>
    <definedName name="A4_FinalDist" localSheetId="2">[10]Notes!$C$27</definedName>
    <definedName name="A4_FinalDist" localSheetId="3">[9]Notes!$C$27</definedName>
    <definedName name="A4_FinalDist">[8]Notes!$C$27</definedName>
    <definedName name="Adj_BegBal" localSheetId="8">[1]Collateral!$B$8</definedName>
    <definedName name="Adj_BegBal" localSheetId="4">[2]Collateral!$B$8</definedName>
    <definedName name="Adj_BegBal" localSheetId="0">[12]Collateral!$B$8</definedName>
    <definedName name="Adj_BegBal" localSheetId="10">[3]Collateral!$B$8</definedName>
    <definedName name="Adj_BegBal" localSheetId="5">[4]Collateral!$B$8</definedName>
    <definedName name="Adj_BegBal" localSheetId="6">[5]Collateral!$B$8</definedName>
    <definedName name="Adj_BegBal" localSheetId="9">[6]Collateral!$B$8</definedName>
    <definedName name="Adj_BegBal" localSheetId="7">[7]Collateral!$B$8</definedName>
    <definedName name="Adj_BegBal" localSheetId="1">[11]Collateral!$B$8</definedName>
    <definedName name="Adj_BegBal" localSheetId="2">[10]Collateral!$B$8</definedName>
    <definedName name="Adj_BegBal" localSheetId="3">[9]Collateral!$B$8</definedName>
    <definedName name="Adj_BegBal">[8]Collateral!$B$8</definedName>
    <definedName name="Adj_EndBal" localSheetId="8">[1]Collateral!$B$9</definedName>
    <definedName name="Adj_EndBal" localSheetId="4">[2]Collateral!$B$9</definedName>
    <definedName name="Adj_EndBal" localSheetId="0">[12]Collateral!$B$9</definedName>
    <definedName name="Adj_EndBal" localSheetId="10">[3]Collateral!$B$9</definedName>
    <definedName name="Adj_EndBal" localSheetId="5">[4]Collateral!$B$9</definedName>
    <definedName name="Adj_EndBal" localSheetId="6">[5]Collateral!$B$9</definedName>
    <definedName name="Adj_EndBal" localSheetId="9">[6]Collateral!$B$9</definedName>
    <definedName name="Adj_EndBal" localSheetId="7">[7]Collateral!$B$9</definedName>
    <definedName name="Adj_EndBal" localSheetId="1">[11]Collateral!$B$9</definedName>
    <definedName name="Adj_EndBal" localSheetId="2">[10]Collateral!$B$9</definedName>
    <definedName name="Adj_EndBal" localSheetId="3">[9]Collateral!$B$9</definedName>
    <definedName name="Adj_EndBal">[8]Collateral!$B$9</definedName>
    <definedName name="Avail_Amt" localSheetId="8">[1]Waterfall!$C$7</definedName>
    <definedName name="Avail_Amt" localSheetId="4">[2]Waterfall!$C$7</definedName>
    <definedName name="Avail_Amt" localSheetId="0">[12]Waterfall!$C$7</definedName>
    <definedName name="Avail_Amt" localSheetId="10">[3]Waterfall!$C$7</definedName>
    <definedName name="Avail_Amt" localSheetId="5">[4]Waterfall!$C$7</definedName>
    <definedName name="Avail_Amt" localSheetId="6">[5]Waterfall!$C$7</definedName>
    <definedName name="Avail_Amt" localSheetId="9">[6]Waterfall!$C$7</definedName>
    <definedName name="Avail_Amt" localSheetId="7">[7]Waterfall!$C$7</definedName>
    <definedName name="Avail_Amt" localSheetId="1">[11]Waterfall!$C$7</definedName>
    <definedName name="Avail_Amt" localSheetId="2">[10]Waterfall!$C$7</definedName>
    <definedName name="Avail_Amt" localSheetId="3">[9]Waterfall!$C$7</definedName>
    <definedName name="Avail_Amt">[8]Waterfall!$C$7</definedName>
    <definedName name="Cert_BegBal" localSheetId="8">[1]Notes!$C$9</definedName>
    <definedName name="Cert_BegBal" localSheetId="4">[2]Notes!$C$9</definedName>
    <definedName name="Cert_BegBal" localSheetId="0">[12]Notes!$C$9</definedName>
    <definedName name="Cert_BegBal" localSheetId="10">[3]Notes!$C$9</definedName>
    <definedName name="Cert_BegBal" localSheetId="5">[4]Notes!$C$9</definedName>
    <definedName name="Cert_BegBal" localSheetId="6">[5]Notes!$C$9</definedName>
    <definedName name="Cert_BegBal" localSheetId="9">[6]Notes!$C$9</definedName>
    <definedName name="Cert_BegBal" localSheetId="7">[7]Notes!$C$9</definedName>
    <definedName name="Cert_BegBal" localSheetId="1">[11]Notes!$C$9</definedName>
    <definedName name="Cert_BegBal" localSheetId="2">[10]Notes!$C$9</definedName>
    <definedName name="Cert_BegBal" localSheetId="3">[9]Notes!$C$9</definedName>
    <definedName name="Cert_BegBal">[8]Notes!$C$9</definedName>
    <definedName name="Cert_EndBal" localSheetId="8">[1]Notes!$P$9</definedName>
    <definedName name="Cert_EndBal" localSheetId="4">[2]Notes!$P$9</definedName>
    <definedName name="Cert_EndBal" localSheetId="0">[12]Notes!$P$9</definedName>
    <definedName name="Cert_EndBal" localSheetId="10">[3]Notes!$P$9</definedName>
    <definedName name="Cert_EndBal" localSheetId="5">[4]Notes!$P$9</definedName>
    <definedName name="Cert_EndBal" localSheetId="6">[5]Notes!$P$9</definedName>
    <definedName name="Cert_EndBal" localSheetId="9">[6]Notes!$P$9</definedName>
    <definedName name="Cert_EndBal" localSheetId="7">[7]Notes!$P$9</definedName>
    <definedName name="Cert_EndBal" localSheetId="1">[11]Notes!$P$9</definedName>
    <definedName name="Cert_EndBal" localSheetId="2">[10]Notes!$P$9</definedName>
    <definedName name="Cert_EndBal" localSheetId="3">[9]Notes!$P$9</definedName>
    <definedName name="Cert_EndBal">[8]Notes!$P$9</definedName>
    <definedName name="Coll_BegBal" localSheetId="8">[1]Collateral!$B$4</definedName>
    <definedName name="Coll_BegBal" localSheetId="4">[2]Collateral!$B$4</definedName>
    <definedName name="Coll_BegBal" localSheetId="0">[12]Collateral!$B$4</definedName>
    <definedName name="Coll_BegBal" localSheetId="10">[3]Collateral!$B$4</definedName>
    <definedName name="Coll_BegBal" localSheetId="5">[4]Collateral!$B$4</definedName>
    <definedName name="Coll_BegBal" localSheetId="6">[5]Collateral!$B$4</definedName>
    <definedName name="Coll_BegBal" localSheetId="9">[6]Collateral!$B$4</definedName>
    <definedName name="Coll_BegBal" localSheetId="7">[7]Collateral!$B$4</definedName>
    <definedName name="Coll_BegBal" localSheetId="1">[11]Collateral!$B$4</definedName>
    <definedName name="Coll_BegBal" localSheetId="2">[10]Collateral!$B$4</definedName>
    <definedName name="Coll_BegBal" localSheetId="3">[9]Collateral!$B$4</definedName>
    <definedName name="Coll_BegBal">[8]Collateral!$B$4</definedName>
    <definedName name="Coll_EndBal" localSheetId="8">[1]Collateral!$B$5</definedName>
    <definedName name="Coll_EndBal" localSheetId="4">[2]Collateral!$B$5</definedName>
    <definedName name="Coll_EndBal" localSheetId="0">[12]Collateral!$B$5</definedName>
    <definedName name="Coll_EndBal" localSheetId="10">[3]Collateral!$B$5</definedName>
    <definedName name="Coll_EndBal" localSheetId="5">[4]Collateral!$B$5</definedName>
    <definedName name="Coll_EndBal" localSheetId="6">[5]Collateral!$B$5</definedName>
    <definedName name="Coll_EndBal" localSheetId="9">[6]Collateral!$B$5</definedName>
    <definedName name="Coll_EndBal" localSheetId="7">[7]Collateral!$B$5</definedName>
    <definedName name="Coll_EndBal" localSheetId="1">[11]Collateral!$B$5</definedName>
    <definedName name="Coll_EndBal" localSheetId="2">[10]Collateral!$B$5</definedName>
    <definedName name="Coll_EndBal" localSheetId="3">[9]Collateral!$B$5</definedName>
    <definedName name="Coll_EndBal">[8]Collateral!$B$5</definedName>
    <definedName name="Curr_DistDate" localSheetId="8">[1]Notes!$C$18</definedName>
    <definedName name="Curr_DistDate" localSheetId="4">[2]Notes!$C$18</definedName>
    <definedName name="Curr_DistDate" localSheetId="0">[12]Notes!$C$18</definedName>
    <definedName name="Curr_DistDate" localSheetId="10">[3]Notes!$C$18</definedName>
    <definedName name="Curr_DistDate" localSheetId="5">[4]Notes!$C$18</definedName>
    <definedName name="Curr_DistDate" localSheetId="6">[5]Notes!$C$18</definedName>
    <definedName name="Curr_DistDate" localSheetId="9">[6]Notes!$C$18</definedName>
    <definedName name="Curr_DistDate" localSheetId="7">[7]Notes!$C$18</definedName>
    <definedName name="Curr_DistDate" localSheetId="1">[11]Notes!$C$18</definedName>
    <definedName name="Curr_DistDate" localSheetId="2">[10]Notes!$C$18</definedName>
    <definedName name="Curr_DistDate" localSheetId="3">[9]Notes!$C$18</definedName>
    <definedName name="Curr_DistDate">[8]Notes!$C$18</definedName>
    <definedName name="Events_of_Default" localSheetId="8">[1]Waterfall!$B$4</definedName>
    <definedName name="Events_of_Default" localSheetId="4">[2]Waterfall!$B$4</definedName>
    <definedName name="Events_of_Default" localSheetId="0">[12]Waterfall!$B$4</definedName>
    <definedName name="Events_of_Default" localSheetId="10">[3]Waterfall!$B$4</definedName>
    <definedName name="Events_of_Default" localSheetId="5">[4]Waterfall!$B$4</definedName>
    <definedName name="Events_of_Default" localSheetId="6">[5]Waterfall!$B$4</definedName>
    <definedName name="Events_of_Default" localSheetId="9">[6]Waterfall!$B$4</definedName>
    <definedName name="Events_of_Default" localSheetId="7">[7]Waterfall!$B$4</definedName>
    <definedName name="Events_of_Default" localSheetId="1">[11]Waterfall!$B$4</definedName>
    <definedName name="Events_of_Default" localSheetId="2">[10]Waterfall!$B$4</definedName>
    <definedName name="Events_of_Default" localSheetId="3">[9]Waterfall!$B$4</definedName>
    <definedName name="Events_of_Default">[8]Waterfall!$B$4</definedName>
    <definedName name="First_DistDate" localSheetId="8">[1]Notes!$C$16</definedName>
    <definedName name="First_DistDate" localSheetId="4">[2]Notes!$C$16</definedName>
    <definedName name="First_DistDate" localSheetId="0">[12]Notes!$C$16</definedName>
    <definedName name="First_DistDate" localSheetId="10">[3]Notes!$C$16</definedName>
    <definedName name="First_DistDate" localSheetId="5">[4]Notes!$C$16</definedName>
    <definedName name="First_DistDate" localSheetId="6">[5]Notes!$C$16</definedName>
    <definedName name="First_DistDate" localSheetId="9">[6]Notes!$C$16</definedName>
    <definedName name="First_DistDate" localSheetId="7">[7]Notes!$C$16</definedName>
    <definedName name="First_DistDate" localSheetId="1">[11]Notes!$C$16</definedName>
    <definedName name="First_DistDate" localSheetId="2">[10]Notes!$C$16</definedName>
    <definedName name="First_DistDate" localSheetId="3">[9]Notes!$C$16</definedName>
    <definedName name="First_DistDate">[8]Notes!$C$16</definedName>
    <definedName name="HTML_CodePage" hidden="1">1252</definedName>
    <definedName name="HTML_Control" localSheetId="8" hidden="1">{"'Filing Version'!$A$1:$F$168"}</definedName>
    <definedName name="HTML_Control" localSheetId="4" hidden="1">{"'Filing Version'!$A$1:$F$168"}</definedName>
    <definedName name="HTML_Control" localSheetId="0" hidden="1">{"'Filing Version'!$A$1:$F$168"}</definedName>
    <definedName name="HTML_Control" localSheetId="10" hidden="1">{"'Filing Version'!$A$1:$F$168"}</definedName>
    <definedName name="HTML_Control" localSheetId="5" hidden="1">{"'Filing Version'!$A$1:$F$168"}</definedName>
    <definedName name="HTML_Control" localSheetId="6" hidden="1">{"'Filing Version'!$A$1:$F$168"}</definedName>
    <definedName name="HTML_Control" localSheetId="9" hidden="1">{"'Filing Version'!$A$1:$F$168"}</definedName>
    <definedName name="HTML_Control" localSheetId="7" hidden="1">{"'Filing Version'!$A$1:$F$168"}</definedName>
    <definedName name="HTML_Control" localSheetId="1" hidden="1">{"'Filing Version'!$A$1:$F$168"}</definedName>
    <definedName name="HTML_Control" localSheetId="2" hidden="1">{"'Filing Version'!$A$1:$F$168"}</definedName>
    <definedName name="HTML_Control" localSheetId="3" hidden="1">{"'Filing Version'!$A$1:$F$168"}</definedName>
    <definedName name="HTML_Control" hidden="1">{"'Filing Version'!$A$1:$F$168"}</definedName>
    <definedName name="HTML_Control_1" localSheetId="8" hidden="1">{"'Filing Version'!$A$1:$F$168"}</definedName>
    <definedName name="HTML_Control_1" localSheetId="4" hidden="1">{"'Filing Version'!$A$1:$F$168"}</definedName>
    <definedName name="HTML_Control_1" localSheetId="0" hidden="1">{"'Filing Version'!$A$1:$F$168"}</definedName>
    <definedName name="HTML_Control_1" localSheetId="10" hidden="1">{"'Filing Version'!$A$1:$F$168"}</definedName>
    <definedName name="HTML_Control_1" localSheetId="11" hidden="1">{"'Filing Version'!$A$1:$F$168"}</definedName>
    <definedName name="HTML_Control_1" localSheetId="5" hidden="1">{"'Filing Version'!$A$1:$F$168"}</definedName>
    <definedName name="HTML_Control_1" localSheetId="6" hidden="1">{"'Filing Version'!$A$1:$F$168"}</definedName>
    <definedName name="HTML_Control_1" localSheetId="9" hidden="1">{"'Filing Version'!$A$1:$F$168"}</definedName>
    <definedName name="HTML_Control_1" localSheetId="7" hidden="1">{"'Filing Version'!$A$1:$F$168"}</definedName>
    <definedName name="HTML_Control_1" localSheetId="1" hidden="1">{"'Filing Version'!$A$1:$F$168"}</definedName>
    <definedName name="HTML_Control_1" localSheetId="2" hidden="1">{"'Filing Version'!$A$1:$F$168"}</definedName>
    <definedName name="HTML_Control_1" localSheetId="3" hidden="1">{"'Filing Version'!$A$1:$F$168"}</definedName>
    <definedName name="HTML_Description" hidden="1">"NAR 2002-C"</definedName>
    <definedName name="HTML_Email" hidden="1">""</definedName>
    <definedName name="HTML_Header" hidden="1">""</definedName>
    <definedName name="HTML_LastUpdate" hidden="1">"12/09/2002"</definedName>
    <definedName name="HTML_LineAfter" hidden="1">FALSE</definedName>
    <definedName name="HTML_LineBefore" hidden="1">FALSE</definedName>
    <definedName name="HTML_Name" hidden="1">"NMAC"</definedName>
    <definedName name="HTML_OBDlg2" hidden="1">TRUE</definedName>
    <definedName name="HTML_OBDlg4" hidden="1">TRUE</definedName>
    <definedName name="HTML_OS" hidden="1">0</definedName>
    <definedName name="HTML_PathFile" hidden="1">"Q:\TREASURY\EXCEL\OwnerTrust02C\HTML_02C_113002.htm"</definedName>
    <definedName name="HTML_Title" hidden="1">""</definedName>
    <definedName name="OC_BegBal" localSheetId="8">[1]Collateral!$B$6</definedName>
    <definedName name="OC_BegBal" localSheetId="4">[2]Collateral!$B$6</definedName>
    <definedName name="OC_BegBal" localSheetId="0">[12]Collateral!$B$6</definedName>
    <definedName name="OC_BegBal" localSheetId="10">[3]Collateral!$B$6</definedName>
    <definedName name="OC_BegBal" localSheetId="5">[4]Collateral!$B$6</definedName>
    <definedName name="OC_BegBal" localSheetId="6">[5]Collateral!$B$6</definedName>
    <definedName name="OC_BegBal" localSheetId="9">[6]Collateral!$B$6</definedName>
    <definedName name="OC_BegBal" localSheetId="7">[7]Collateral!$B$6</definedName>
    <definedName name="OC_BegBal" localSheetId="1">[11]Collateral!$B$6</definedName>
    <definedName name="OC_BegBal" localSheetId="2">[10]Collateral!$B$6</definedName>
    <definedName name="OC_BegBal" localSheetId="3">[9]Collateral!$B$6</definedName>
    <definedName name="OC_BegBal">[8]Collateral!$B$6</definedName>
    <definedName name="OC_EndBal" localSheetId="8">[1]Collateral!$B$7</definedName>
    <definedName name="OC_EndBal" localSheetId="4">[2]Collateral!$B$7</definedName>
    <definedName name="OC_EndBal" localSheetId="0">[12]Collateral!$B$7</definedName>
    <definedName name="OC_EndBal" localSheetId="10">[3]Collateral!$B$7</definedName>
    <definedName name="OC_EndBal" localSheetId="5">[4]Collateral!$B$7</definedName>
    <definedName name="OC_EndBal" localSheetId="6">[5]Collateral!$B$7</definedName>
    <definedName name="OC_EndBal" localSheetId="9">[6]Collateral!$B$7</definedName>
    <definedName name="OC_EndBal" localSheetId="7">[7]Collateral!$B$7</definedName>
    <definedName name="OC_EndBal" localSheetId="1">[11]Collateral!$B$7</definedName>
    <definedName name="OC_EndBal" localSheetId="2">[10]Collateral!$B$7</definedName>
    <definedName name="OC_EndBal" localSheetId="3">[9]Collateral!$B$7</definedName>
    <definedName name="OC_EndBal">[8]Collateral!$B$7</definedName>
    <definedName name="Officer" localSheetId="8">#REF!</definedName>
    <definedName name="Officer" localSheetId="4">#REF!</definedName>
    <definedName name="Officer" localSheetId="0">#REF!</definedName>
    <definedName name="Officer" localSheetId="10">#REF!</definedName>
    <definedName name="Officer" localSheetId="5">#REF!</definedName>
    <definedName name="Officer" localSheetId="6">#REF!</definedName>
    <definedName name="Officer" localSheetId="9">#REF!</definedName>
    <definedName name="Officer" localSheetId="7">#REF!</definedName>
    <definedName name="Officer" localSheetId="1">#REF!</definedName>
    <definedName name="Officer" localSheetId="2">#REF!</definedName>
    <definedName name="Officer" localSheetId="3">#REF!</definedName>
    <definedName name="Officer">#REF!</definedName>
    <definedName name="Prev_DistDate" localSheetId="8">[1]Notes!$C$17</definedName>
    <definedName name="Prev_DistDate" localSheetId="4">[2]Notes!$C$17</definedName>
    <definedName name="Prev_DistDate" localSheetId="0">[12]Notes!$C$17</definedName>
    <definedName name="Prev_DistDate" localSheetId="10">[3]Notes!$C$17</definedName>
    <definedName name="Prev_DistDate" localSheetId="5">[4]Notes!$C$17</definedName>
    <definedName name="Prev_DistDate" localSheetId="6">[5]Notes!$C$17</definedName>
    <definedName name="Prev_DistDate" localSheetId="9">[6]Notes!$C$17</definedName>
    <definedName name="Prev_DistDate" localSheetId="7">[7]Notes!$C$17</definedName>
    <definedName name="Prev_DistDate" localSheetId="1">[11]Notes!$C$17</definedName>
    <definedName name="Prev_DistDate" localSheetId="2">[10]Notes!$C$17</definedName>
    <definedName name="Prev_DistDate" localSheetId="3">[9]Notes!$C$17</definedName>
    <definedName name="Prev_DistDate">[8]Notes!$C$17</definedName>
    <definedName name="prinatRAP" localSheetId="8">#REF!</definedName>
    <definedName name="prinatRAP" localSheetId="4">#REF!</definedName>
    <definedName name="prinatRAP" localSheetId="0">#REF!</definedName>
    <definedName name="prinatRAP" localSheetId="10">#REF!</definedName>
    <definedName name="prinatRAP" localSheetId="5">#REF!</definedName>
    <definedName name="prinatRAP" localSheetId="6">#REF!</definedName>
    <definedName name="prinatRAP" localSheetId="9">#REF!</definedName>
    <definedName name="prinatRAP" localSheetId="7">#REF!</definedName>
    <definedName name="prinatRAP" localSheetId="1">#REF!</definedName>
    <definedName name="prinatRAP" localSheetId="2">#REF!</definedName>
    <definedName name="prinatRAP" localSheetId="3">#REF!</definedName>
    <definedName name="prinatRAP">#REF!</definedName>
    <definedName name="Res_Fund" localSheetId="8">[1]Waterfall!$D$7</definedName>
    <definedName name="Res_Fund" localSheetId="4">[2]Waterfall!$D$7</definedName>
    <definedName name="Res_Fund" localSheetId="0">[12]Waterfall!$D$7</definedName>
    <definedName name="Res_Fund" localSheetId="10">[3]Waterfall!$D$7</definedName>
    <definedName name="Res_Fund" localSheetId="5">[4]Waterfall!$D$7</definedName>
    <definedName name="Res_Fund" localSheetId="6">[5]Waterfall!$D$7</definedName>
    <definedName name="Res_Fund" localSheetId="9">[6]Waterfall!$D$7</definedName>
    <definedName name="Res_Fund" localSheetId="7">[7]Waterfall!$D$7</definedName>
    <definedName name="Res_Fund" localSheetId="1">[11]Waterfall!$D$7</definedName>
    <definedName name="Res_Fund" localSheetId="2">[10]Waterfall!$D$7</definedName>
    <definedName name="Res_Fund" localSheetId="3">[9]Waterfall!$D$7</definedName>
    <definedName name="Res_Fund">[8]Waterfall!$D$7</definedName>
    <definedName name="Rescission" localSheetId="8">[1]Waterfall!$B$3</definedName>
    <definedName name="Rescission" localSheetId="4">[2]Waterfall!$B$3</definedName>
    <definedName name="Rescission" localSheetId="0">[12]Waterfall!$B$3</definedName>
    <definedName name="Rescission" localSheetId="10">[3]Waterfall!$B$3</definedName>
    <definedName name="Rescission" localSheetId="5">[4]Waterfall!$B$3</definedName>
    <definedName name="Rescission" localSheetId="6">[5]Waterfall!$B$3</definedName>
    <definedName name="Rescission" localSheetId="9">[6]Waterfall!$B$3</definedName>
    <definedName name="Rescission" localSheetId="7">[7]Waterfall!$B$3</definedName>
    <definedName name="Rescission" localSheetId="1">[11]Waterfall!$B$3</definedName>
    <definedName name="Rescission" localSheetId="2">[10]Waterfall!$B$3</definedName>
    <definedName name="Rescission" localSheetId="3">[9]Waterfall!$B$3</definedName>
    <definedName name="Rescission">[8]Waterfall!$B$3</definedName>
    <definedName name="test" localSheetId="8">#REF!</definedName>
    <definedName name="test" localSheetId="4">#REF!</definedName>
    <definedName name="test" localSheetId="0">#REF!</definedName>
    <definedName name="test" localSheetId="10">#REF!</definedName>
    <definedName name="test" localSheetId="5">#REF!</definedName>
    <definedName name="test" localSheetId="6">#REF!</definedName>
    <definedName name="test" localSheetId="9">#REF!</definedName>
    <definedName name="test" localSheetId="7">#REF!</definedName>
    <definedName name="test" localSheetId="1">#REF!</definedName>
    <definedName name="test" localSheetId="2">#REF!</definedName>
    <definedName name="test" localSheetId="3">#REF!</definedName>
    <definedName name="test">#REF!</definedName>
    <definedName name="Title" localSheetId="8">#REF!</definedName>
    <definedName name="Title" localSheetId="4">#REF!</definedName>
    <definedName name="Title" localSheetId="0">#REF!</definedName>
    <definedName name="Title" localSheetId="10">#REF!</definedName>
    <definedName name="Title" localSheetId="5">#REF!</definedName>
    <definedName name="Title" localSheetId="6">#REF!</definedName>
    <definedName name="Title" localSheetId="9">#REF!</definedName>
    <definedName name="Title" localSheetId="7">#REF!</definedName>
    <definedName name="Title" localSheetId="1">#REF!</definedName>
    <definedName name="Title" localSheetId="2">#REF!</definedName>
    <definedName name="Title" localSheetId="3">#REF!</definedName>
    <definedName name="Title">#REF!</definedName>
    <definedName name="wrn.0205." localSheetId="8" hidden="1">{"0205",#N/A,FALSE,"0205"}</definedName>
    <definedName name="wrn.0205." localSheetId="4" hidden="1">{"0205",#N/A,FALSE,"0205"}</definedName>
    <definedName name="wrn.0205." localSheetId="0" hidden="1">{"0205",#N/A,FALSE,"0205"}</definedName>
    <definedName name="wrn.0205." localSheetId="10" hidden="1">{"0205",#N/A,FALSE,"0205"}</definedName>
    <definedName name="wrn.0205." localSheetId="5" hidden="1">{"0205",#N/A,FALSE,"0205"}</definedName>
    <definedName name="wrn.0205." localSheetId="6" hidden="1">{"0205",#N/A,FALSE,"0205"}</definedName>
    <definedName name="wrn.0205." localSheetId="9" hidden="1">{"0205",#N/A,FALSE,"0205"}</definedName>
    <definedName name="wrn.0205." localSheetId="7" hidden="1">{"0205",#N/A,FALSE,"0205"}</definedName>
    <definedName name="wrn.0205." localSheetId="1" hidden="1">{"0205",#N/A,FALSE,"0205"}</definedName>
    <definedName name="wrn.0205." localSheetId="2" hidden="1">{"0205",#N/A,FALSE,"0205"}</definedName>
    <definedName name="wrn.0205." localSheetId="3" hidden="1">{"0205",#N/A,FALSE,"0205"}</definedName>
    <definedName name="wrn.0205." hidden="1">{"0205",#N/A,FALSE,"0205"}</definedName>
    <definedName name="wrn.0205._1" localSheetId="8" hidden="1">{"0205",#N/A,FALSE,"0205"}</definedName>
    <definedName name="wrn.0205._1" localSheetId="4" hidden="1">{"0205",#N/A,FALSE,"0205"}</definedName>
    <definedName name="wrn.0205._1" localSheetId="0" hidden="1">{"0205",#N/A,FALSE,"0205"}</definedName>
    <definedName name="wrn.0205._1" localSheetId="10" hidden="1">{"0205",#N/A,FALSE,"0205"}</definedName>
    <definedName name="wrn.0205._1" localSheetId="11" hidden="1">{"0205",#N/A,FALSE,"0205"}</definedName>
    <definedName name="wrn.0205._1" localSheetId="5" hidden="1">{"0205",#N/A,FALSE,"0205"}</definedName>
    <definedName name="wrn.0205._1" localSheetId="6" hidden="1">{"0205",#N/A,FALSE,"0205"}</definedName>
    <definedName name="wrn.0205._1" localSheetId="9" hidden="1">{"0205",#N/A,FALSE,"0205"}</definedName>
    <definedName name="wrn.0205._1" localSheetId="7" hidden="1">{"0205",#N/A,FALSE,"0205"}</definedName>
    <definedName name="wrn.0205._1" localSheetId="1" hidden="1">{"0205",#N/A,FALSE,"0205"}</definedName>
    <definedName name="wrn.0205._1" localSheetId="2" hidden="1">{"0205",#N/A,FALSE,"0205"}</definedName>
    <definedName name="wrn.0205._1" localSheetId="3" hidden="1">{"0205",#N/A,FALSE,"0205"}</definedName>
    <definedName name="wrn.0208." localSheetId="8" hidden="1">{"0208",#N/A,FALSE,"0205"}</definedName>
    <definedName name="wrn.0208." localSheetId="4" hidden="1">{"0208",#N/A,FALSE,"0205"}</definedName>
    <definedName name="wrn.0208." localSheetId="0" hidden="1">{"0208",#N/A,FALSE,"0205"}</definedName>
    <definedName name="wrn.0208." localSheetId="10" hidden="1">{"0208",#N/A,FALSE,"0205"}</definedName>
    <definedName name="wrn.0208." localSheetId="5" hidden="1">{"0208",#N/A,FALSE,"0205"}</definedName>
    <definedName name="wrn.0208." localSheetId="6" hidden="1">{"0208",#N/A,FALSE,"0205"}</definedName>
    <definedName name="wrn.0208." localSheetId="9" hidden="1">{"0208",#N/A,FALSE,"0205"}</definedName>
    <definedName name="wrn.0208." localSheetId="7" hidden="1">{"0208",#N/A,FALSE,"0205"}</definedName>
    <definedName name="wrn.0208." localSheetId="1" hidden="1">{"0208",#N/A,FALSE,"0205"}</definedName>
    <definedName name="wrn.0208." localSheetId="2" hidden="1">{"0208",#N/A,FALSE,"0205"}</definedName>
    <definedName name="wrn.0208." localSheetId="3" hidden="1">{"0208",#N/A,FALSE,"0205"}</definedName>
    <definedName name="wrn.0208." hidden="1">{"0208",#N/A,FALSE,"0205"}</definedName>
    <definedName name="wrn.0208._1" localSheetId="8" hidden="1">{"0208",#N/A,FALSE,"0205"}</definedName>
    <definedName name="wrn.0208._1" localSheetId="4" hidden="1">{"0208",#N/A,FALSE,"0205"}</definedName>
    <definedName name="wrn.0208._1" localSheetId="0" hidden="1">{"0208",#N/A,FALSE,"0205"}</definedName>
    <definedName name="wrn.0208._1" localSheetId="10" hidden="1">{"0208",#N/A,FALSE,"0205"}</definedName>
    <definedName name="wrn.0208._1" localSheetId="11" hidden="1">{"0208",#N/A,FALSE,"0205"}</definedName>
    <definedName name="wrn.0208._1" localSheetId="5" hidden="1">{"0208",#N/A,FALSE,"0205"}</definedName>
    <definedName name="wrn.0208._1" localSheetId="6" hidden="1">{"0208",#N/A,FALSE,"0205"}</definedName>
    <definedName name="wrn.0208._1" localSheetId="9" hidden="1">{"0208",#N/A,FALSE,"0205"}</definedName>
    <definedName name="wrn.0208._1" localSheetId="7" hidden="1">{"0208",#N/A,FALSE,"0205"}</definedName>
    <definedName name="wrn.0208._1" localSheetId="1" hidden="1">{"0208",#N/A,FALSE,"0205"}</definedName>
    <definedName name="wrn.0208._1" localSheetId="2" hidden="1">{"0208",#N/A,FALSE,"0205"}</definedName>
    <definedName name="wrn.0208._1" localSheetId="3" hidden="1">{"0208",#N/A,FALSE,"0205"}</definedName>
    <definedName name="wrn.TEST." localSheetId="8" hidden="1">{"TEST",#N/A,FALSE,"TEST"}</definedName>
    <definedName name="wrn.TEST." localSheetId="4" hidden="1">{"TEST",#N/A,FALSE,"TEST"}</definedName>
    <definedName name="wrn.TEST." localSheetId="0" hidden="1">{"TEST",#N/A,FALSE,"TEST"}</definedName>
    <definedName name="wrn.TEST." localSheetId="10" hidden="1">{"TEST",#N/A,FALSE,"TEST"}</definedName>
    <definedName name="wrn.TEST." localSheetId="5" hidden="1">{"TEST",#N/A,FALSE,"TEST"}</definedName>
    <definedName name="wrn.TEST." localSheetId="6" hidden="1">{"TEST",#N/A,FALSE,"TEST"}</definedName>
    <definedName name="wrn.TEST." localSheetId="9" hidden="1">{"TEST",#N/A,FALSE,"TEST"}</definedName>
    <definedName name="wrn.TEST." localSheetId="7" hidden="1">{"TEST",#N/A,FALSE,"TEST"}</definedName>
    <definedName name="wrn.TEST." localSheetId="1" hidden="1">{"TEST",#N/A,FALSE,"TEST"}</definedName>
    <definedName name="wrn.TEST." localSheetId="2" hidden="1">{"TEST",#N/A,FALSE,"TEST"}</definedName>
    <definedName name="wrn.TEST." localSheetId="3" hidden="1">{"TEST",#N/A,FALSE,"TEST"}</definedName>
    <definedName name="wrn.TEST." hidden="1">{"TEST",#N/A,FALSE,"TEST"}</definedName>
    <definedName name="wrn.TEST._1" localSheetId="8" hidden="1">{"TEST",#N/A,FALSE,"TEST"}</definedName>
    <definedName name="wrn.TEST._1" localSheetId="4" hidden="1">{"TEST",#N/A,FALSE,"TEST"}</definedName>
    <definedName name="wrn.TEST._1" localSheetId="0" hidden="1">{"TEST",#N/A,FALSE,"TEST"}</definedName>
    <definedName name="wrn.TEST._1" localSheetId="10" hidden="1">{"TEST",#N/A,FALSE,"TEST"}</definedName>
    <definedName name="wrn.TEST._1" localSheetId="11" hidden="1">{"TEST",#N/A,FALSE,"TEST"}</definedName>
    <definedName name="wrn.TEST._1" localSheetId="5" hidden="1">{"TEST",#N/A,FALSE,"TEST"}</definedName>
    <definedName name="wrn.TEST._1" localSheetId="6" hidden="1">{"TEST",#N/A,FALSE,"TEST"}</definedName>
    <definedName name="wrn.TEST._1" localSheetId="9" hidden="1">{"TEST",#N/A,FALSE,"TEST"}</definedName>
    <definedName name="wrn.TEST._1" localSheetId="7" hidden="1">{"TEST",#N/A,FALSE,"TEST"}</definedName>
    <definedName name="wrn.TEST._1" localSheetId="1" hidden="1">{"TEST",#N/A,FALSE,"TEST"}</definedName>
    <definedName name="wrn.TEST._1" localSheetId="2" hidden="1">{"TEST",#N/A,FALSE,"TEST"}</definedName>
    <definedName name="wrn.TEST._1" localSheetId="3" hidden="1">{"TEST",#N/A,FALSE,"TEST"}</definedName>
    <definedName name="wrn.TMPL." localSheetId="8" hidden="1">{"TMPL",#N/A,FALSE,"TMPL"}</definedName>
    <definedName name="wrn.TMPL." localSheetId="4" hidden="1">{"TMPL",#N/A,FALSE,"TMPL"}</definedName>
    <definedName name="wrn.TMPL." localSheetId="0" hidden="1">{"TMPL",#N/A,FALSE,"TMPL"}</definedName>
    <definedName name="wrn.TMPL." localSheetId="10" hidden="1">{"TMPL",#N/A,FALSE,"TMPL"}</definedName>
    <definedName name="wrn.TMPL." localSheetId="5" hidden="1">{"TMPL",#N/A,FALSE,"TMPL"}</definedName>
    <definedName name="wrn.TMPL." localSheetId="6" hidden="1">{"TMPL",#N/A,FALSE,"TMPL"}</definedName>
    <definedName name="wrn.TMPL." localSheetId="9" hidden="1">{"TMPL",#N/A,FALSE,"TMPL"}</definedName>
    <definedName name="wrn.TMPL." localSheetId="7" hidden="1">{"TMPL",#N/A,FALSE,"TMPL"}</definedName>
    <definedName name="wrn.TMPL." localSheetId="1" hidden="1">{"TMPL",#N/A,FALSE,"TMPL"}</definedName>
    <definedName name="wrn.TMPL." localSheetId="2" hidden="1">{"TMPL",#N/A,FALSE,"TMPL"}</definedName>
    <definedName name="wrn.TMPL." localSheetId="3" hidden="1">{"TMPL",#N/A,FALSE,"TMPL"}</definedName>
    <definedName name="wrn.TMPL." hidden="1">{"TMPL",#N/A,FALSE,"TMPL"}</definedName>
    <definedName name="wrn.TMPL._1" localSheetId="8" hidden="1">{"TMPL",#N/A,FALSE,"TMPL"}</definedName>
    <definedName name="wrn.TMPL._1" localSheetId="4" hidden="1">{"TMPL",#N/A,FALSE,"TMPL"}</definedName>
    <definedName name="wrn.TMPL._1" localSheetId="0" hidden="1">{"TMPL",#N/A,FALSE,"TMPL"}</definedName>
    <definedName name="wrn.TMPL._1" localSheetId="10" hidden="1">{"TMPL",#N/A,FALSE,"TMPL"}</definedName>
    <definedName name="wrn.TMPL._1" localSheetId="11" hidden="1">{"TMPL",#N/A,FALSE,"TMPL"}</definedName>
    <definedName name="wrn.TMPL._1" localSheetId="5" hidden="1">{"TMPL",#N/A,FALSE,"TMPL"}</definedName>
    <definedName name="wrn.TMPL._1" localSheetId="6" hidden="1">{"TMPL",#N/A,FALSE,"TMPL"}</definedName>
    <definedName name="wrn.TMPL._1" localSheetId="9" hidden="1">{"TMPL",#N/A,FALSE,"TMPL"}</definedName>
    <definedName name="wrn.TMPL._1" localSheetId="7" hidden="1">{"TMPL",#N/A,FALSE,"TMPL"}</definedName>
    <definedName name="wrn.TMPL._1" localSheetId="1" hidden="1">{"TMPL",#N/A,FALSE,"TMPL"}</definedName>
    <definedName name="wrn.TMPL._1" localSheetId="2" hidden="1">{"TMPL",#N/A,FALSE,"TMPL"}</definedName>
    <definedName name="wrn.TMPL._1" localSheetId="3" hidden="1">{"TMPL",#N/A,FALSE,"TMPL"}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7" i="8" l="1"/>
  <c r="D182" i="8"/>
  <c r="D175" i="8"/>
  <c r="E175" i="8"/>
  <c r="F175" i="8"/>
  <c r="D159" i="8"/>
  <c r="E149" i="8"/>
  <c r="E131" i="8"/>
  <c r="E112" i="8"/>
  <c r="E110" i="8"/>
  <c r="E113" i="8"/>
  <c r="E111" i="8"/>
  <c r="E181" i="8"/>
  <c r="E42" i="8"/>
  <c r="E37" i="8"/>
  <c r="E47" i="8" s="1"/>
  <c r="E57" i="8" s="1"/>
  <c r="E59" i="8" s="1"/>
  <c r="E28" i="8"/>
  <c r="D27" i="8"/>
  <c r="D25" i="8"/>
  <c r="E24" i="8"/>
  <c r="D24" i="8"/>
  <c r="D23" i="8"/>
  <c r="C29" i="8"/>
  <c r="B29" i="8"/>
  <c r="F19" i="8"/>
  <c r="D28" i="8"/>
  <c r="F18" i="8"/>
  <c r="E27" i="8"/>
  <c r="E26" i="8"/>
  <c r="E25" i="8"/>
  <c r="F15" i="8"/>
  <c r="D13" i="8"/>
  <c r="E13" i="8"/>
  <c r="F14" i="8"/>
  <c r="E52" i="8"/>
  <c r="E53" i="8" s="1"/>
  <c r="C12" i="8"/>
  <c r="F10" i="8"/>
  <c r="D175" i="7"/>
  <c r="F175" i="7"/>
  <c r="E175" i="7"/>
  <c r="D165" i="7"/>
  <c r="D159" i="7"/>
  <c r="E149" i="7"/>
  <c r="E131" i="7"/>
  <c r="E112" i="7"/>
  <c r="E111" i="7"/>
  <c r="E113" i="7"/>
  <c r="E110" i="7"/>
  <c r="E181" i="7"/>
  <c r="E42" i="7"/>
  <c r="E37" i="7"/>
  <c r="E47" i="7" s="1"/>
  <c r="E57" i="7" s="1"/>
  <c r="E59" i="7" s="1"/>
  <c r="E26" i="7"/>
  <c r="D26" i="7"/>
  <c r="C29" i="7"/>
  <c r="B29" i="7"/>
  <c r="E28" i="7"/>
  <c r="E27" i="7"/>
  <c r="F17" i="7"/>
  <c r="F16" i="7"/>
  <c r="E25" i="7"/>
  <c r="D13" i="7"/>
  <c r="E24" i="7"/>
  <c r="F14" i="7"/>
  <c r="E13" i="7"/>
  <c r="C12" i="7"/>
  <c r="E182" i="6"/>
  <c r="F175" i="6"/>
  <c r="E175" i="6"/>
  <c r="D165" i="6"/>
  <c r="D159" i="6"/>
  <c r="E149" i="6"/>
  <c r="E131" i="6"/>
  <c r="E112" i="6"/>
  <c r="E111" i="6"/>
  <c r="E113" i="6"/>
  <c r="E110" i="6"/>
  <c r="E181" i="6"/>
  <c r="E47" i="6"/>
  <c r="E57" i="6" s="1"/>
  <c r="E59" i="6" s="1"/>
  <c r="E42" i="6"/>
  <c r="E37" i="6"/>
  <c r="E26" i="6"/>
  <c r="D26" i="6"/>
  <c r="C29" i="6"/>
  <c r="B29" i="6"/>
  <c r="F19" i="6"/>
  <c r="E28" i="6"/>
  <c r="E27" i="6"/>
  <c r="F17" i="6"/>
  <c r="F16" i="6"/>
  <c r="E25" i="6"/>
  <c r="D13" i="6"/>
  <c r="E24" i="6"/>
  <c r="F14" i="6"/>
  <c r="E13" i="6"/>
  <c r="E52" i="6"/>
  <c r="C12" i="6"/>
  <c r="D187" i="5"/>
  <c r="F175" i="5"/>
  <c r="E175" i="5"/>
  <c r="D175" i="5"/>
  <c r="D165" i="5"/>
  <c r="D159" i="5"/>
  <c r="E149" i="5"/>
  <c r="E131" i="5"/>
  <c r="E111" i="5"/>
  <c r="E113" i="5"/>
  <c r="E110" i="5"/>
  <c r="E112" i="5"/>
  <c r="E181" i="5"/>
  <c r="E42" i="5"/>
  <c r="E37" i="5"/>
  <c r="E47" i="5" s="1"/>
  <c r="E57" i="5" s="1"/>
  <c r="E59" i="5" s="1"/>
  <c r="E26" i="5"/>
  <c r="D26" i="5"/>
  <c r="E24" i="5"/>
  <c r="D24" i="5"/>
  <c r="C29" i="5"/>
  <c r="B29" i="5"/>
  <c r="E28" i="5"/>
  <c r="E27" i="5"/>
  <c r="F17" i="5"/>
  <c r="E25" i="5"/>
  <c r="F15" i="5"/>
  <c r="E13" i="5"/>
  <c r="D13" i="5"/>
  <c r="F14" i="5"/>
  <c r="C13" i="5"/>
  <c r="C12" i="5"/>
  <c r="D187" i="4"/>
  <c r="E182" i="4"/>
  <c r="D175" i="4"/>
  <c r="F175" i="4"/>
  <c r="E175" i="4"/>
  <c r="D165" i="4"/>
  <c r="D159" i="4"/>
  <c r="E149" i="4"/>
  <c r="E131" i="4"/>
  <c r="E112" i="4"/>
  <c r="E110" i="4"/>
  <c r="E113" i="4"/>
  <c r="E111" i="4"/>
  <c r="E181" i="4"/>
  <c r="E47" i="4"/>
  <c r="E57" i="4" s="1"/>
  <c r="E59" i="4" s="1"/>
  <c r="E42" i="4"/>
  <c r="E37" i="4"/>
  <c r="E26" i="4"/>
  <c r="D26" i="4"/>
  <c r="E24" i="4"/>
  <c r="D24" i="4"/>
  <c r="C29" i="4"/>
  <c r="B29" i="4"/>
  <c r="E28" i="4"/>
  <c r="E27" i="4"/>
  <c r="F17" i="4"/>
  <c r="E25" i="4"/>
  <c r="F15" i="4"/>
  <c r="D13" i="4"/>
  <c r="E13" i="4"/>
  <c r="F14" i="4"/>
  <c r="E52" i="4"/>
  <c r="C12" i="4"/>
  <c r="F10" i="4" s="1"/>
  <c r="E182" i="8" l="1"/>
  <c r="D166" i="8"/>
  <c r="E52" i="7"/>
  <c r="F16" i="8"/>
  <c r="D165" i="8"/>
  <c r="E23" i="8"/>
  <c r="F10" i="7"/>
  <c r="D187" i="7"/>
  <c r="F17" i="8"/>
  <c r="C13" i="8"/>
  <c r="F13" i="8" s="1"/>
  <c r="D26" i="8"/>
  <c r="F10" i="5"/>
  <c r="E182" i="7"/>
  <c r="D166" i="7"/>
  <c r="E53" i="7"/>
  <c r="F18" i="7"/>
  <c r="D23" i="7"/>
  <c r="D25" i="7"/>
  <c r="D27" i="7"/>
  <c r="D182" i="7"/>
  <c r="F15" i="7"/>
  <c r="E23" i="7"/>
  <c r="F10" i="6"/>
  <c r="D166" i="6"/>
  <c r="D182" i="6"/>
  <c r="D187" i="6"/>
  <c r="C13" i="7"/>
  <c r="F13" i="7" s="1"/>
  <c r="D24" i="7"/>
  <c r="D28" i="7"/>
  <c r="E52" i="5"/>
  <c r="E53" i="5" s="1"/>
  <c r="F19" i="7"/>
  <c r="E53" i="6"/>
  <c r="D175" i="6"/>
  <c r="F18" i="6"/>
  <c r="D23" i="6"/>
  <c r="D25" i="6"/>
  <c r="D27" i="6"/>
  <c r="F15" i="6"/>
  <c r="E23" i="6"/>
  <c r="C13" i="6"/>
  <c r="F13" i="6" s="1"/>
  <c r="D24" i="6"/>
  <c r="D28" i="6"/>
  <c r="D182" i="5"/>
  <c r="E182" i="5"/>
  <c r="D166" i="5"/>
  <c r="F13" i="5"/>
  <c r="F16" i="5"/>
  <c r="F18" i="5"/>
  <c r="D23" i="5"/>
  <c r="D25" i="5"/>
  <c r="D27" i="5"/>
  <c r="E23" i="5"/>
  <c r="D28" i="5"/>
  <c r="F19" i="5"/>
  <c r="D182" i="4"/>
  <c r="E53" i="4"/>
  <c r="D166" i="4"/>
  <c r="F16" i="4"/>
  <c r="F18" i="4"/>
  <c r="D23" i="4"/>
  <c r="D25" i="4"/>
  <c r="D27" i="4"/>
  <c r="E23" i="4"/>
  <c r="C13" i="4"/>
  <c r="F13" i="4" s="1"/>
  <c r="D28" i="4"/>
  <c r="F1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653BE05A-448B-4C6E-88C6-7C5F8E6509A8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EBC32D4A-B79D-4F00-A362-38363D6AE79A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D446F0B2-73C7-4D0C-BBF0-84C9FC88B9D4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213D3A39-0274-4598-89FE-F2166B1A42CE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CF3BFFA4-8E64-4CC4-A5C0-BAA8B3B9F35A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518D6A72-D9A3-4382-802E-A546402383EB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8F818EC1-8E38-4306-8B68-656CD416E8BE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71E8CB93-EC56-4290-A08B-688144443F84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6E2BCDEB-DBAA-425E-BF7C-4905B37B87B0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0D5AF9BF-2CD8-4E81-97BA-DAA734BE7C3B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C9EAEF2F-A3AF-4FC4-9D77-172CC8F672C8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2E76D7F9-2FB8-41BC-AB1F-0C77D75D976C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sharedStrings.xml><?xml version="1.0" encoding="utf-8"?>
<sst xmlns="http://schemas.openxmlformats.org/spreadsheetml/2006/main" count="2047" uniqueCount="157">
  <si>
    <t>Nissan Auto Receivables 2019-C</t>
  </si>
  <si>
    <t>Collection Period</t>
  </si>
  <si>
    <t xml:space="preserve">    30/360 Days</t>
  </si>
  <si>
    <t>Collection Period Start</t>
  </si>
  <si>
    <t>Distribution Date</t>
  </si>
  <si>
    <t xml:space="preserve">    Actual/360 Days</t>
  </si>
  <si>
    <t>Collection Period End</t>
  </si>
  <si>
    <t>Prior Month Settlement Date</t>
  </si>
  <si>
    <t>Current Month Settlement Date</t>
  </si>
  <si>
    <t>Coupon Rate</t>
  </si>
  <si>
    <t>Initial Balance</t>
  </si>
  <si>
    <t>Beginning Balance</t>
  </si>
  <si>
    <t>Ending Balance</t>
  </si>
  <si>
    <t>Pool Factor</t>
  </si>
  <si>
    <t>Pool Balance</t>
  </si>
  <si>
    <t>Yield Supplement Overcollaterization</t>
  </si>
  <si>
    <t>Total Adjusted Pool Balance</t>
  </si>
  <si>
    <t>Total Adjusted Securities</t>
  </si>
  <si>
    <t>Class A-1 Notes</t>
  </si>
  <si>
    <t>Class A-2a Notes</t>
  </si>
  <si>
    <t>Class A-2b Notes</t>
  </si>
  <si>
    <t>Class A-3 Notes</t>
  </si>
  <si>
    <t>Class A-4 Notes</t>
  </si>
  <si>
    <t>Certificates</t>
  </si>
  <si>
    <t>Principal Payment</t>
  </si>
  <si>
    <t>Interest Payment</t>
  </si>
  <si>
    <r>
      <t xml:space="preserve">Principal per $1000                    </t>
    </r>
    <r>
      <rPr>
        <u/>
        <sz val="14"/>
        <rFont val="Arial"/>
        <family val="2"/>
      </rPr>
      <t xml:space="preserve"> Face Amount</t>
    </r>
  </si>
  <si>
    <r>
      <t xml:space="preserve">Interest per $1000                              </t>
    </r>
    <r>
      <rPr>
        <u/>
        <sz val="14"/>
        <rFont val="Arial"/>
        <family val="2"/>
      </rPr>
      <t>Face Amount</t>
    </r>
  </si>
  <si>
    <t>Total Securities</t>
  </si>
  <si>
    <t>I. COLLECTIONS</t>
  </si>
  <si>
    <t>Interest:</t>
  </si>
  <si>
    <t>Interest Collections</t>
  </si>
  <si>
    <t>Repurchased Loan Proceeds Related to Interest</t>
  </si>
  <si>
    <t>Total Interest Collections</t>
  </si>
  <si>
    <t>Principal:</t>
  </si>
  <si>
    <t>Principal Collections</t>
  </si>
  <si>
    <t>Repurchased Loan Proceeds Related to Principal</t>
  </si>
  <si>
    <t>Total Principal Collections</t>
  </si>
  <si>
    <t>Recoveries of Defaulted Receivables</t>
  </si>
  <si>
    <t>Total Collections</t>
  </si>
  <si>
    <t>II. COLLATERAL POOL BALANCE DATA</t>
  </si>
  <si>
    <t>Number</t>
  </si>
  <si>
    <t>Amount</t>
  </si>
  <si>
    <t>Adjusted Pool Balance - Beginning of Period</t>
  </si>
  <si>
    <t>Total Principal Payment</t>
  </si>
  <si>
    <t>III. DISTRIBUTIONS</t>
  </si>
  <si>
    <t>Reserve Account Draw</t>
  </si>
  <si>
    <t>Total Available for Distribution</t>
  </si>
  <si>
    <t>1. Reimbursement of Advance</t>
  </si>
  <si>
    <t>2. Servicing Fee:</t>
  </si>
  <si>
    <t>Servicing Fee Due</t>
  </si>
  <si>
    <t>Servicing Fee Paid</t>
  </si>
  <si>
    <t>Servicing Fee Shortfall</t>
  </si>
  <si>
    <t>3. Interest:</t>
  </si>
  <si>
    <t>Class A-1 Notes Monthly Interest</t>
  </si>
  <si>
    <t>Class A-1 Notes Interest Carryover Shortfall</t>
  </si>
  <si>
    <t>Class A-1 Notes Interest on Interest Carryover Shortfall</t>
  </si>
  <si>
    <t>Class A-1 Notes Monthly Interest Distributable Amount</t>
  </si>
  <si>
    <t>Class A-1 Notes Monthly Interest Paid</t>
  </si>
  <si>
    <t>Change in Class A-1 Notes Interest Carryover Shortfall</t>
  </si>
  <si>
    <t>Class A-2a Notes Monthly Interest</t>
  </si>
  <si>
    <t>Class A-2a Notes Interest Carryover Shortfall</t>
  </si>
  <si>
    <t>Class A-2a Notes Interest on Interest Carryover Shortfall</t>
  </si>
  <si>
    <t>Class A-2a Notes Monthly Interest Distributable Amount</t>
  </si>
  <si>
    <t>Class A-2a Notes Monthly Interest Paid</t>
  </si>
  <si>
    <t>Change in Class A-2a Notes Interest Carryover Shortfall</t>
  </si>
  <si>
    <t>Class A-2b Notes Monthly Interest</t>
  </si>
  <si>
    <t>Class A-2b Notes Interest Carryover Shortfall</t>
  </si>
  <si>
    <t>Class A-2b Notes Interest on Interest Carryover Shortfall</t>
  </si>
  <si>
    <t>Class A-2b Notes Monthly Interest Distributable Amount</t>
  </si>
  <si>
    <t>Class A-2b Notes Monthly Interest Paid</t>
  </si>
  <si>
    <t>Change in Class A-2b Notes Interest Carryover Shortfall</t>
  </si>
  <si>
    <t>Class A-3 Notes Monthly Interest</t>
  </si>
  <si>
    <t>Class A-3 Notes Interest Carryover Shortfall</t>
  </si>
  <si>
    <t>Class A-3 Notes Interest on Interest Carryover Shortfall</t>
  </si>
  <si>
    <t>Class A-3 Notes Monthly Interest Distributable Amount</t>
  </si>
  <si>
    <t>Class A-3 Notes Monthly Interest Paid</t>
  </si>
  <si>
    <t>Change in Class A-3 Notes Interest Carryover Shortfall</t>
  </si>
  <si>
    <t>Class A-4 Notes Monthly Interest</t>
  </si>
  <si>
    <t>Class A-4 Notes Interest Carryover Shortfall</t>
  </si>
  <si>
    <t>Class A-4 Notes Interest on Interest Carryover Shortfall</t>
  </si>
  <si>
    <t>Class A-4 Notes Monthly Interest Distributable Amount</t>
  </si>
  <si>
    <t>Class A-4 Notes Monthly Interest Paid</t>
  </si>
  <si>
    <t>Change in Class A-4 Notes Interest Carryover Shortfall</t>
  </si>
  <si>
    <t>Total Note Monthly Interest</t>
  </si>
  <si>
    <t>Total Note Monthly Interest Due</t>
  </si>
  <si>
    <t>Total Note Monthly Interest Paid</t>
  </si>
  <si>
    <t>Total Note Interest Carryover Shortfall</t>
  </si>
  <si>
    <t>Change in Total Note Interest Carryover Shortfall</t>
  </si>
  <si>
    <t>Total Available for Principal Distribution</t>
  </si>
  <si>
    <t>4. Total Monthly Principal Paid on the Notes</t>
  </si>
  <si>
    <t>Total Noteholders' Principal Carryover Shortfall</t>
  </si>
  <si>
    <t>Total Noteholders' Principal Distributable Amount</t>
  </si>
  <si>
    <t>Change in Total Noteholders' Principal Carryover Shortfall</t>
  </si>
  <si>
    <t>5. Total Monthly Principal Paid on the Certificates</t>
  </si>
  <si>
    <t>Total Certificateholders' Principal Carryover Shortfall</t>
  </si>
  <si>
    <t>Total Certificateholders' Principal Distributable Amount</t>
  </si>
  <si>
    <t>Change in Total Certificateholders' Principal Carryover Shortfall</t>
  </si>
  <si>
    <t>Remaining Available Collections</t>
  </si>
  <si>
    <t>Deposit from Remaining Available Collections to fund Reserve Account</t>
  </si>
  <si>
    <t>Remaining Available Collections Released to Certificateholder</t>
  </si>
  <si>
    <t>IV. YIELD SUPPLEMENT ACCOUNT</t>
  </si>
  <si>
    <t>Beginning Yield Supplement Account Balance</t>
  </si>
  <si>
    <t>Release to Collection Account</t>
  </si>
  <si>
    <t>Ending Yield Supplement Account Balance</t>
  </si>
  <si>
    <t>V. RESERVE ACCOUNT</t>
  </si>
  <si>
    <t>Initial Reserve Account Amount</t>
  </si>
  <si>
    <t>Required Reserve Account Amount</t>
  </si>
  <si>
    <t>Beginning Reserve Account Balance</t>
  </si>
  <si>
    <t>Deposit of Remaining Available Collections</t>
  </si>
  <si>
    <t>Ending Reserve Account Balance</t>
  </si>
  <si>
    <t>Required Reserve Account Amount for Next Period</t>
  </si>
  <si>
    <t>VI. POOL STATISTICS</t>
  </si>
  <si>
    <t>Weighted Average Coupon</t>
  </si>
  <si>
    <t>Weighted Average Remaining Maturity</t>
  </si>
  <si>
    <t>Principal on Defaulted Receivables</t>
  </si>
  <si>
    <t>Principal Recoveries of Defaulted Receivables</t>
  </si>
  <si>
    <t xml:space="preserve">  Monthly Net Losses</t>
  </si>
  <si>
    <t>Pool Balance at Beginning of Collection Period</t>
  </si>
  <si>
    <t>Net Loss Ratio for Third Preceding Collection Period</t>
  </si>
  <si>
    <t>Net Loss Ratio for Second Preceding Collection Period</t>
  </si>
  <si>
    <t>Net Loss Ratio for Preceding Collection Period</t>
  </si>
  <si>
    <t>Net Loss Ratio for Current Collection Period</t>
  </si>
  <si>
    <t>Four-Month Average Net Loss Ratio</t>
  </si>
  <si>
    <t>Cumulative Net Losses for all Periods</t>
  </si>
  <si>
    <t>Delinquent Receivables:</t>
  </si>
  <si>
    <t>% of Receivables (EOP Balance)</t>
  </si>
  <si>
    <t>31-60 Days Delinquent</t>
  </si>
  <si>
    <t>61-90 Days Delinquent</t>
  </si>
  <si>
    <t>91-120 Days Delinquent</t>
  </si>
  <si>
    <t>More than 120 Days</t>
  </si>
  <si>
    <t>Total 31+ Days Delinquent Receivables:</t>
  </si>
  <si>
    <t>61+ Days Delinquencies as Percentage of Receivables (EOP):</t>
  </si>
  <si>
    <t xml:space="preserve">   Delinquency Ratio for Third Preceding Collection Period </t>
  </si>
  <si>
    <t xml:space="preserve">   Delinquency Ratio for Second Preceding Collection Period </t>
  </si>
  <si>
    <t xml:space="preserve">   Delinquency Ratio for Preceding Collection Period </t>
  </si>
  <si>
    <t xml:space="preserve">   Delinquency Ratio for Current Collection Period </t>
  </si>
  <si>
    <t xml:space="preserve">   Four-Month Average Delinquency Ratio</t>
  </si>
  <si>
    <t>60 Day Delinquent Receivables</t>
  </si>
  <si>
    <t>Delinquency Percentage</t>
  </si>
  <si>
    <t>Delinquency Trigger</t>
  </si>
  <si>
    <t>Does the Delinquency Percentage exceed the Delinquency Trigger?</t>
  </si>
  <si>
    <t>Principal Balance of Extensions</t>
  </si>
  <si>
    <t>Number of Extensions</t>
  </si>
  <si>
    <t>VII. STATEMENTS TO NOTEHOLDERS</t>
  </si>
  <si>
    <t>1. Has there been a material change in practices with respect to charge-</t>
  </si>
  <si>
    <t>offs, collection and management of delinquent Receivables, and the effect</t>
  </si>
  <si>
    <t xml:space="preserve">of any grace period, re-aging, re-structuring, partial payments or </t>
  </si>
  <si>
    <t>other practices on delinquency and loss experience?</t>
  </si>
  <si>
    <t xml:space="preserve">2. Have there been any material breaches of representations, warranties </t>
  </si>
  <si>
    <t>or covenants contained in the Receivables?</t>
  </si>
  <si>
    <t xml:space="preserve">3. Has there been an issuance of notes or other securities backed by the </t>
  </si>
  <si>
    <t>Receivables?</t>
  </si>
  <si>
    <t xml:space="preserve">4. Has there been a material change in the underwriting, origination or acquisition </t>
  </si>
  <si>
    <t>of Receivables?</t>
  </si>
  <si>
    <t>No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</si>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</sst>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0.000%"/>
    <numFmt numFmtId="165" formatCode="#,##0.000000_);\(#,##0.000000\)"/>
    <numFmt numFmtId="166" formatCode="0.00000%"/>
    <numFmt numFmtId="167" formatCode="#,##0.000_);\(#,##0.000\)"/>
    <numFmt numFmtId="168" formatCode="_(* #,##0.0000000_);_(* \(#,##0.0000000\);_(* &quot;-&quot;??_);_(@_)"/>
    <numFmt numFmtId="169" formatCode="#,##0.0000000_);\(#,##0.0000000\)"/>
    <numFmt numFmtId="170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sz val="14"/>
      <color indexed="10"/>
      <name val="Arial"/>
      <family val="2"/>
    </font>
    <font>
      <b/>
      <sz val="14"/>
      <name val="Calibri"/>
      <family val="2"/>
    </font>
    <font>
      <sz val="10"/>
      <name val="Arial"/>
      <family val="2"/>
    </font>
    <font>
      <sz val="14"/>
      <color indexed="62"/>
      <name val="Arial"/>
      <family val="2"/>
    </font>
    <font>
      <u/>
      <sz val="14"/>
      <name val="Arial"/>
      <family val="2"/>
    </font>
    <font>
      <sz val="11"/>
      <color indexed="8"/>
      <name val="Calibri"/>
      <family val="2"/>
    </font>
    <font>
      <sz val="14"/>
      <color indexed="12"/>
      <name val="Arial"/>
      <family val="2"/>
    </font>
    <font>
      <sz val="14"/>
      <color indexed="8"/>
      <name val="Arial"/>
      <family val="2"/>
    </font>
    <font>
      <sz val="10"/>
      <color theme="1"/>
      <name val="Times New Roman"/>
      <family val="1"/>
    </font>
    <font>
      <sz val="14"/>
      <color theme="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83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left" indent="5"/>
    </xf>
    <xf numFmtId="15" fontId="2" fillId="0" borderId="0" xfId="0" applyNumberFormat="1" applyFont="1"/>
    <xf numFmtId="0" fontId="4" fillId="0" borderId="0" xfId="0" applyFont="1"/>
    <xf numFmtId="15" fontId="2" fillId="0" borderId="0" xfId="0" applyNumberFormat="1" applyFont="1" applyAlignment="1">
      <alignment horizontal="center" vertical="center"/>
    </xf>
    <xf numFmtId="1" fontId="2" fillId="0" borderId="0" xfId="0" applyNumberFormat="1" applyFont="1"/>
    <xf numFmtId="0" fontId="6" fillId="0" borderId="0" xfId="3" applyFont="1"/>
    <xf numFmtId="15" fontId="6" fillId="0" borderId="0" xfId="3" applyNumberFormat="1" applyFont="1"/>
    <xf numFmtId="39" fontId="6" fillId="0" borderId="0" xfId="3" applyNumberFormat="1" applyFont="1"/>
    <xf numFmtId="0" fontId="6" fillId="0" borderId="0" xfId="3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164" fontId="6" fillId="0" borderId="0" xfId="3" applyNumberFormat="1" applyFont="1"/>
    <xf numFmtId="39" fontId="9" fillId="0" borderId="0" xfId="1" applyNumberFormat="1" applyFont="1" applyFill="1" applyBorder="1"/>
    <xf numFmtId="39" fontId="6" fillId="0" borderId="0" xfId="4" applyNumberFormat="1" applyFont="1" applyBorder="1"/>
    <xf numFmtId="39" fontId="6" fillId="0" borderId="0" xfId="4" applyNumberFormat="1" applyFont="1" applyFill="1" applyBorder="1"/>
    <xf numFmtId="165" fontId="6" fillId="0" borderId="0" xfId="4" applyNumberFormat="1" applyFont="1" applyBorder="1" applyAlignment="1">
      <alignment horizontal="center" vertical="center"/>
    </xf>
    <xf numFmtId="39" fontId="3" fillId="0" borderId="0" xfId="0" applyNumberFormat="1" applyFont="1"/>
    <xf numFmtId="39" fontId="2" fillId="0" borderId="0" xfId="0" applyNumberFormat="1" applyFont="1"/>
    <xf numFmtId="39" fontId="9" fillId="0" borderId="0" xfId="1" applyNumberFormat="1" applyFont="1" applyBorder="1"/>
    <xf numFmtId="39" fontId="2" fillId="0" borderId="0" xfId="1" applyNumberFormat="1" applyFont="1" applyBorder="1"/>
    <xf numFmtId="39" fontId="2" fillId="0" borderId="0" xfId="5" applyNumberFormat="1" applyFont="1"/>
    <xf numFmtId="0" fontId="2" fillId="0" borderId="0" xfId="0" applyFont="1" applyAlignment="1">
      <alignment horizontal="left" indent="1"/>
    </xf>
    <xf numFmtId="166" fontId="9" fillId="0" borderId="0" xfId="0" applyNumberFormat="1" applyFont="1"/>
    <xf numFmtId="164" fontId="2" fillId="0" borderId="0" xfId="0" applyNumberFormat="1" applyFont="1"/>
    <xf numFmtId="39" fontId="2" fillId="0" borderId="0" xfId="5" applyNumberFormat="1" applyFont="1" applyBorder="1"/>
    <xf numFmtId="167" fontId="2" fillId="0" borderId="0" xfId="5" applyNumberFormat="1" applyFont="1" applyBorder="1" applyAlignment="1">
      <alignment horizontal="center" vertical="center"/>
    </xf>
    <xf numFmtId="39" fontId="2" fillId="0" borderId="0" xfId="5" applyNumberFormat="1" applyFont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168" fontId="6" fillId="0" borderId="0" xfId="4" applyNumberFormat="1" applyFont="1" applyBorder="1"/>
    <xf numFmtId="168" fontId="6" fillId="0" borderId="0" xfId="4" applyNumberFormat="1" applyFont="1" applyFill="1" applyBorder="1"/>
    <xf numFmtId="39" fontId="2" fillId="0" borderId="1" xfId="5" applyNumberFormat="1" applyFont="1" applyBorder="1"/>
    <xf numFmtId="169" fontId="2" fillId="0" borderId="0" xfId="5" applyNumberFormat="1" applyFont="1" applyBorder="1"/>
    <xf numFmtId="169" fontId="2" fillId="0" borderId="0" xfId="5" applyNumberFormat="1" applyFont="1"/>
    <xf numFmtId="39" fontId="2" fillId="0" borderId="0" xfId="5" applyNumberFormat="1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indent="2"/>
    </xf>
    <xf numFmtId="39" fontId="6" fillId="0" borderId="0" xfId="4" applyNumberFormat="1" applyFont="1" applyFill="1" applyAlignment="1">
      <alignment horizontal="right"/>
    </xf>
    <xf numFmtId="39" fontId="2" fillId="0" borderId="0" xfId="0" applyNumberFormat="1" applyFont="1" applyAlignment="1">
      <alignment horizontal="center" vertical="center"/>
    </xf>
    <xf numFmtId="39" fontId="3" fillId="0" borderId="0" xfId="1" applyNumberFormat="1" applyFont="1" applyFill="1" applyBorder="1" applyAlignment="1">
      <alignment horizontal="right"/>
    </xf>
    <xf numFmtId="39" fontId="6" fillId="0" borderId="2" xfId="4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39" fontId="2" fillId="0" borderId="0" xfId="5" applyNumberFormat="1" applyFont="1" applyAlignment="1">
      <alignment horizontal="right"/>
    </xf>
    <xf numFmtId="39" fontId="6" fillId="0" borderId="0" xfId="3" applyNumberFormat="1" applyFont="1" applyAlignment="1">
      <alignment horizontal="right"/>
    </xf>
    <xf numFmtId="39" fontId="6" fillId="0" borderId="3" xfId="3" applyNumberFormat="1" applyFont="1" applyBorder="1" applyAlignment="1">
      <alignment horizontal="right"/>
    </xf>
    <xf numFmtId="39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39" fontId="2" fillId="0" borderId="0" xfId="0" applyNumberFormat="1" applyFont="1" applyAlignment="1">
      <alignment horizontal="center"/>
    </xf>
    <xf numFmtId="43" fontId="7" fillId="0" borderId="0" xfId="5" applyFont="1" applyAlignment="1">
      <alignment horizontal="right"/>
    </xf>
    <xf numFmtId="170" fontId="6" fillId="0" borderId="0" xfId="4" applyNumberFormat="1" applyFont="1" applyFill="1" applyAlignment="1">
      <alignment horizontal="right"/>
    </xf>
    <xf numFmtId="170" fontId="6" fillId="0" borderId="0" xfId="4" applyNumberFormat="1" applyFont="1" applyFill="1"/>
    <xf numFmtId="39" fontId="6" fillId="0" borderId="0" xfId="4" applyNumberFormat="1" applyFont="1" applyFill="1" applyBorder="1" applyAlignment="1">
      <alignment horizontal="right"/>
    </xf>
    <xf numFmtId="39" fontId="6" fillId="0" borderId="0" xfId="4" applyNumberFormat="1" applyFont="1" applyFill="1"/>
    <xf numFmtId="0" fontId="2" fillId="0" borderId="0" xfId="0" applyFont="1" applyAlignment="1">
      <alignment horizontal="left" indent="3"/>
    </xf>
    <xf numFmtId="43" fontId="2" fillId="0" borderId="0" xfId="5" applyFont="1"/>
    <xf numFmtId="43" fontId="6" fillId="0" borderId="0" xfId="4" applyFont="1" applyFill="1"/>
    <xf numFmtId="39" fontId="6" fillId="0" borderId="2" xfId="3" applyNumberFormat="1" applyFont="1" applyBorder="1"/>
    <xf numFmtId="0" fontId="10" fillId="0" borderId="0" xfId="0" applyFont="1" applyAlignment="1">
      <alignment horizontal="left" indent="1"/>
    </xf>
    <xf numFmtId="10" fontId="2" fillId="0" borderId="0" xfId="0" applyNumberFormat="1" applyFont="1"/>
    <xf numFmtId="10" fontId="6" fillId="0" borderId="0" xfId="3" applyNumberFormat="1" applyFont="1"/>
    <xf numFmtId="10" fontId="2" fillId="0" borderId="0" xfId="2" applyNumberFormat="1" applyFont="1" applyFill="1" applyBorder="1" applyAlignment="1">
      <alignment horizontal="center" vertical="center"/>
    </xf>
    <xf numFmtId="10" fontId="6" fillId="0" borderId="0" xfId="6" applyNumberFormat="1" applyFont="1" applyFill="1"/>
    <xf numFmtId="43" fontId="7" fillId="0" borderId="0" xfId="5" applyFont="1" applyAlignment="1">
      <alignment horizontal="right" wrapText="1"/>
    </xf>
    <xf numFmtId="1" fontId="6" fillId="0" borderId="0" xfId="4" applyNumberFormat="1" applyFont="1" applyFill="1"/>
    <xf numFmtId="1" fontId="6" fillId="0" borderId="0" xfId="4" applyNumberFormat="1" applyFont="1" applyFill="1" applyBorder="1"/>
    <xf numFmtId="39" fontId="6" fillId="0" borderId="2" xfId="4" applyNumberFormat="1" applyFont="1" applyFill="1" applyBorder="1"/>
    <xf numFmtId="1" fontId="6" fillId="0" borderId="2" xfId="4" applyNumberFormat="1" applyFont="1" applyFill="1" applyBorder="1"/>
    <xf numFmtId="10" fontId="6" fillId="0" borderId="2" xfId="6" applyNumberFormat="1" applyFont="1" applyFill="1" applyBorder="1"/>
    <xf numFmtId="43" fontId="6" fillId="0" borderId="0" xfId="1" applyFont="1" applyFill="1"/>
    <xf numFmtId="10" fontId="6" fillId="0" borderId="0" xfId="4" applyNumberFormat="1" applyFont="1" applyFill="1"/>
    <xf numFmtId="43" fontId="2" fillId="0" borderId="0" xfId="0" applyNumberFormat="1" applyFont="1"/>
    <xf numFmtId="10" fontId="6" fillId="0" borderId="0" xfId="6" applyNumberFormat="1" applyFont="1" applyFill="1" applyAlignment="1">
      <alignment horizontal="right"/>
    </xf>
    <xf numFmtId="43" fontId="2" fillId="0" borderId="0" xfId="7" applyFont="1"/>
    <xf numFmtId="39" fontId="3" fillId="0" borderId="0" xfId="7" applyNumberFormat="1" applyFont="1" applyFill="1" applyBorder="1" applyAlignment="1">
      <alignment horizontal="right"/>
    </xf>
    <xf numFmtId="0" fontId="11" fillId="0" borderId="0" xfId="0" applyFont="1" applyAlignment="1">
      <alignment vertical="center" wrapText="1"/>
    </xf>
    <xf numFmtId="170" fontId="2" fillId="0" borderId="0" xfId="7" applyNumberFormat="1" applyFont="1"/>
    <xf numFmtId="0" fontId="6" fillId="0" borderId="0" xfId="3" applyFont="1" applyAlignment="1">
      <alignment horizontal="right"/>
    </xf>
    <xf numFmtId="0" fontId="12" fillId="0" borderId="0" xfId="0" applyFont="1" applyAlignment="1">
      <alignment vertical="center" wrapText="1"/>
    </xf>
  </cellXfs>
  <cellStyles count="8">
    <cellStyle name="Comma" xfId="1" builtinId="3"/>
    <cellStyle name="Comma 10" xfId="7" xr:uid="{99FCC000-731A-4C0B-A512-2D10A92E3DB8}"/>
    <cellStyle name="Comma 2" xfId="5" xr:uid="{43860EEE-8FD9-4547-9C0C-792718378A8C}"/>
    <cellStyle name="Comma 3 2" xfId="4" xr:uid="{D825FE28-3C16-42C6-8452-47BD7DBAEF39}"/>
    <cellStyle name="Normal" xfId="0" builtinId="0"/>
    <cellStyle name="Normal 3" xfId="3" xr:uid="{936A95E9-D7BB-4A48-A097-49FDE184F841}"/>
    <cellStyle name="Percent" xfId="2" builtinId="5"/>
    <cellStyle name="Percent 3 2" xfId="6" xr:uid="{A6D80EB2-7A6D-4178-9AC7-A266C7F3E1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CORP\TREASURY\EXCEL\OwnerTrust19C\ABS6\19-CApr23.xlsm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CORP\TREASURY\EXCEL\OwnerTrust19C\ABS6\19-COct23.xlsm" TargetMode="External"/><Relationship Id="rId1" Type="http://schemas.openxmlformats.org/officeDocument/2006/relationships/externalLinkPath" Target="file:///Q:\CORP\TREASURY\EXCEL\OwnerTrust19C\ABS6\19-COct23.xlsm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CORP\TREASURY\EXCEL\OwnerTrust19C\ABS6\19-CNov23.xlsm" TargetMode="External"/><Relationship Id="rId1" Type="http://schemas.openxmlformats.org/officeDocument/2006/relationships/externalLinkPath" Target="file:///Q:\CORP\TREASURY\EXCEL\OwnerTrust19C\ABS6\19-CNov23.xlsm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CORP\TREASURY\EXCEL\OwnerTrust19C\ABS6\19-CDec23.xlsm" TargetMode="External"/><Relationship Id="rId1" Type="http://schemas.openxmlformats.org/officeDocument/2006/relationships/externalLinkPath" Target="file:///Q:\CORP\TREASURY\EXCEL\OwnerTrust19C\ABS6\19-CDec2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CORP\TREASURY\EXCEL\OwnerTrust19C\ABS6\19-CAug23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TREASURY\EXCEL\OwnerTrust19C\ABS6\19-CFeb23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CORP\TREASURY\EXCEL\OwnerTrust19C\ABS6\19-CJul23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CORP\TREASURY\EXCEL\OwnerTrust19C\ABS6\19-CJun23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CORP\TREASURY\EXCEL\OwnerTrust19C\ABS6\19-CMar23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CORP\TREASURY\EXCEL\OwnerTrust19C\ABS6\19-CMay23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TREASURY\EXCEL\OwnerTrust19C\ABS6\19-CJan23.xlsm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CORP\TREASURY\EXCEL\OwnerTrust19C\ABS6\19-CSep23.xlsm" TargetMode="External"/><Relationship Id="rId1" Type="http://schemas.openxmlformats.org/officeDocument/2006/relationships/externalLinkPath" Target="file:///Q:\CORP\TREASURY\EXCEL\OwnerTrust19C\ABS6\19-CSep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rrent Data"/>
      <sheetName val="Previous Data"/>
      <sheetName val="Outputs"/>
      <sheetName val="Initial Data"/>
      <sheetName val="Trustee"/>
      <sheetName val="Report"/>
      <sheetName val="Service Fee &amp; Interest Income"/>
      <sheetName val="Interest Accrual"/>
      <sheetName val="Master Recon"/>
      <sheetName val="Cap Fees Amort Schedule"/>
      <sheetName val="Notes Payable Discount Schedule"/>
      <sheetName val="Collateral"/>
      <sheetName val="Sources"/>
      <sheetName val="Credit Support"/>
      <sheetName val="Triggers"/>
      <sheetName val="Waterfall"/>
      <sheetName val="Notes"/>
      <sheetName val="Sheet1"/>
      <sheetName val="Sheet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4">
          <cell r="B4">
            <v>163762643.75999999</v>
          </cell>
        </row>
        <row r="5">
          <cell r="B5">
            <v>152046082.24000001</v>
          </cell>
        </row>
        <row r="6">
          <cell r="B6">
            <v>2508915.9500000002</v>
          </cell>
        </row>
        <row r="7">
          <cell r="B7">
            <v>2219896.2999999998</v>
          </cell>
        </row>
        <row r="8">
          <cell r="B8">
            <v>161253727.81</v>
          </cell>
        </row>
        <row r="9">
          <cell r="B9">
            <v>149826185.94</v>
          </cell>
        </row>
      </sheetData>
      <sheetData sheetId="12"/>
      <sheetData sheetId="13" refreshError="1"/>
      <sheetData sheetId="14" refreshError="1"/>
      <sheetData sheetId="15">
        <row r="3">
          <cell r="B3" t="str">
            <v>NO</v>
          </cell>
        </row>
        <row r="4">
          <cell r="B4" t="str">
            <v>No</v>
          </cell>
        </row>
        <row r="7">
          <cell r="C7">
            <v>12205192.549999999</v>
          </cell>
          <cell r="D7">
            <v>3255209.69</v>
          </cell>
        </row>
      </sheetData>
      <sheetData sheetId="16">
        <row r="4">
          <cell r="C4">
            <v>0</v>
          </cell>
          <cell r="P4">
            <v>0</v>
          </cell>
        </row>
        <row r="5">
          <cell r="C5">
            <v>0</v>
          </cell>
          <cell r="P5">
            <v>0</v>
          </cell>
        </row>
        <row r="6">
          <cell r="C6">
            <v>0</v>
          </cell>
          <cell r="P6">
            <v>0</v>
          </cell>
        </row>
        <row r="7">
          <cell r="C7">
            <v>0</v>
          </cell>
          <cell r="P7">
            <v>0</v>
          </cell>
        </row>
        <row r="8">
          <cell r="C8">
            <v>109169851.32000101</v>
          </cell>
          <cell r="P8">
            <v>97742309.450001001</v>
          </cell>
        </row>
        <row r="9">
          <cell r="C9">
            <v>52083876.490000002</v>
          </cell>
          <cell r="P9">
            <v>52083876.490000002</v>
          </cell>
        </row>
        <row r="16">
          <cell r="C16">
            <v>43784</v>
          </cell>
        </row>
        <row r="17">
          <cell r="C17">
            <v>45033</v>
          </cell>
        </row>
        <row r="18">
          <cell r="C18">
            <v>45061</v>
          </cell>
        </row>
        <row r="23">
          <cell r="C23">
            <v>44151</v>
          </cell>
        </row>
        <row r="24">
          <cell r="C24">
            <v>44819</v>
          </cell>
        </row>
        <row r="26">
          <cell r="C26">
            <v>45488</v>
          </cell>
        </row>
        <row r="27">
          <cell r="C27">
            <v>46157</v>
          </cell>
        </row>
      </sheetData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rrent Data"/>
      <sheetName val="Previous Data"/>
      <sheetName val="Outputs"/>
      <sheetName val="Initial Data"/>
      <sheetName val="Trustee"/>
      <sheetName val="Report"/>
      <sheetName val="Service Fee &amp; Interest Income"/>
      <sheetName val="Interest Accrual"/>
      <sheetName val="Master Recon"/>
      <sheetName val="Cap Fees Amort Schedule"/>
      <sheetName val="Notes Payable Discount Schedule"/>
      <sheetName val="Collateral"/>
      <sheetName val="Sources"/>
      <sheetName val="Credit Support"/>
      <sheetName val="Triggers"/>
      <sheetName val="Waterfall"/>
      <sheetName val="Notes"/>
      <sheetName val="Sheet1"/>
      <sheetName val="Sheet2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4">
          <cell r="B4">
            <v>97218927.439999998</v>
          </cell>
        </row>
        <row r="5">
          <cell r="B5">
            <v>87842965.930000007</v>
          </cell>
        </row>
        <row r="6">
          <cell r="B6">
            <v>1050367.01</v>
          </cell>
        </row>
        <row r="7">
          <cell r="B7">
            <v>888758.94</v>
          </cell>
        </row>
        <row r="8">
          <cell r="B8">
            <v>96168560.429999992</v>
          </cell>
        </row>
        <row r="9">
          <cell r="B9">
            <v>86954206.99000001</v>
          </cell>
        </row>
      </sheetData>
      <sheetData sheetId="12"/>
      <sheetData sheetId="13"/>
      <sheetData sheetId="14" refreshError="1"/>
      <sheetData sheetId="15">
        <row r="3">
          <cell r="B3" t="str">
            <v>NO</v>
          </cell>
        </row>
        <row r="4">
          <cell r="B4" t="str">
            <v>No</v>
          </cell>
        </row>
        <row r="7">
          <cell r="C7">
            <v>9723977.5599999987</v>
          </cell>
          <cell r="D7">
            <v>3255209.69</v>
          </cell>
        </row>
      </sheetData>
      <sheetData sheetId="16">
        <row r="4">
          <cell r="C4">
            <v>0</v>
          </cell>
          <cell r="P4">
            <v>0</v>
          </cell>
        </row>
        <row r="5">
          <cell r="C5">
            <v>0</v>
          </cell>
          <cell r="P5">
            <v>0</v>
          </cell>
        </row>
        <row r="6">
          <cell r="C6">
            <v>0</v>
          </cell>
          <cell r="P6">
            <v>0</v>
          </cell>
        </row>
        <row r="7">
          <cell r="C7">
            <v>0</v>
          </cell>
          <cell r="P7">
            <v>0</v>
          </cell>
        </row>
        <row r="8">
          <cell r="C8">
            <v>44084683.940001003</v>
          </cell>
          <cell r="P8">
            <v>34870330.500001021</v>
          </cell>
        </row>
        <row r="9">
          <cell r="C9">
            <v>52083876.490000002</v>
          </cell>
          <cell r="P9">
            <v>52083876.490000002</v>
          </cell>
        </row>
        <row r="16">
          <cell r="C16">
            <v>43784</v>
          </cell>
        </row>
        <row r="17">
          <cell r="C17">
            <v>45215</v>
          </cell>
        </row>
        <row r="18">
          <cell r="C18">
            <v>45245</v>
          </cell>
        </row>
        <row r="23">
          <cell r="C23">
            <v>44151</v>
          </cell>
        </row>
        <row r="24">
          <cell r="C24">
            <v>44819</v>
          </cell>
        </row>
        <row r="26">
          <cell r="C26">
            <v>45488</v>
          </cell>
        </row>
        <row r="27">
          <cell r="C27">
            <v>46157</v>
          </cell>
        </row>
      </sheetData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rrent Data"/>
      <sheetName val="Previous Data"/>
      <sheetName val="Outputs"/>
      <sheetName val="Initial Data"/>
      <sheetName val="Trustee"/>
      <sheetName val="Report"/>
      <sheetName val="Service Fee &amp; Interest Income"/>
      <sheetName val="Interest Accrual"/>
      <sheetName val="Master Recon"/>
      <sheetName val="Cap Fees Amort Schedule"/>
      <sheetName val="Notes Payable Discount Schedule"/>
      <sheetName val="Collateral"/>
      <sheetName val="Sources"/>
      <sheetName val="Credit Support"/>
      <sheetName val="Triggers"/>
      <sheetName val="Waterfall"/>
      <sheetName val="Notes"/>
      <sheetName val="Sheet1"/>
      <sheetName val="Sheet2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4">
          <cell r="B4">
            <v>87842965.930000007</v>
          </cell>
        </row>
        <row r="5">
          <cell r="B5">
            <v>79450748.790000007</v>
          </cell>
        </row>
        <row r="6">
          <cell r="B6">
            <v>888758.94</v>
          </cell>
        </row>
        <row r="7">
          <cell r="B7">
            <v>752667.87</v>
          </cell>
        </row>
        <row r="8">
          <cell r="B8">
            <v>86954206.99000001</v>
          </cell>
        </row>
        <row r="9">
          <cell r="B9">
            <v>78698080.920000002</v>
          </cell>
        </row>
      </sheetData>
      <sheetData sheetId="12"/>
      <sheetData sheetId="13"/>
      <sheetData sheetId="14" refreshError="1"/>
      <sheetData sheetId="15">
        <row r="3">
          <cell r="B3" t="str">
            <v>NO</v>
          </cell>
        </row>
        <row r="4">
          <cell r="B4" t="str">
            <v>No</v>
          </cell>
        </row>
        <row r="7">
          <cell r="C7">
            <v>8806708.5600000005</v>
          </cell>
          <cell r="D7">
            <v>3255209.69</v>
          </cell>
        </row>
      </sheetData>
      <sheetData sheetId="16">
        <row r="4">
          <cell r="C4">
            <v>0</v>
          </cell>
          <cell r="P4">
            <v>0</v>
          </cell>
        </row>
        <row r="5">
          <cell r="C5">
            <v>0</v>
          </cell>
          <cell r="P5">
            <v>0</v>
          </cell>
        </row>
        <row r="6">
          <cell r="C6">
            <v>0</v>
          </cell>
          <cell r="P6">
            <v>0</v>
          </cell>
        </row>
        <row r="7">
          <cell r="C7">
            <v>0</v>
          </cell>
          <cell r="P7">
            <v>0</v>
          </cell>
        </row>
        <row r="8">
          <cell r="C8">
            <v>34870330.500000998</v>
          </cell>
          <cell r="P8">
            <v>26614204.430000991</v>
          </cell>
        </row>
        <row r="9">
          <cell r="C9">
            <v>52083876.490000002</v>
          </cell>
          <cell r="P9">
            <v>52083876.490000002</v>
          </cell>
        </row>
        <row r="16">
          <cell r="C16">
            <v>43784</v>
          </cell>
        </row>
        <row r="17">
          <cell r="C17">
            <v>45245</v>
          </cell>
        </row>
        <row r="18">
          <cell r="C18">
            <v>45275</v>
          </cell>
        </row>
        <row r="23">
          <cell r="C23">
            <v>44151</v>
          </cell>
        </row>
        <row r="24">
          <cell r="C24">
            <v>44819</v>
          </cell>
        </row>
        <row r="26">
          <cell r="C26">
            <v>45488</v>
          </cell>
        </row>
        <row r="27">
          <cell r="C27">
            <v>46157</v>
          </cell>
        </row>
      </sheetData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rrent Data"/>
      <sheetName val="Previous Data"/>
      <sheetName val="Outputs"/>
      <sheetName val="Initial Data"/>
      <sheetName val="Trustee"/>
      <sheetName val="Report"/>
      <sheetName val="Service Fee &amp; Interest Income"/>
      <sheetName val="Interest Accrual"/>
      <sheetName val="Master Recon"/>
      <sheetName val="Cap Fees Amort Schedule"/>
      <sheetName val="Notes Payable Discount Schedule"/>
      <sheetName val="Collateral"/>
      <sheetName val="Sources"/>
      <sheetName val="Credit Support"/>
      <sheetName val="Triggers"/>
      <sheetName val="Waterfall"/>
      <sheetName val="Notes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">
          <cell r="B4">
            <v>79450748.790000007</v>
          </cell>
        </row>
        <row r="5">
          <cell r="B5">
            <v>71482477.489999995</v>
          </cell>
        </row>
        <row r="6">
          <cell r="B6">
            <v>752667.87</v>
          </cell>
        </row>
        <row r="7">
          <cell r="B7">
            <v>629228.37</v>
          </cell>
        </row>
        <row r="8">
          <cell r="B8">
            <v>78698080.920000002</v>
          </cell>
        </row>
        <row r="9">
          <cell r="B9">
            <v>70853249.11999999</v>
          </cell>
        </row>
      </sheetData>
      <sheetData sheetId="12"/>
      <sheetData sheetId="13"/>
      <sheetData sheetId="14"/>
      <sheetData sheetId="15">
        <row r="3">
          <cell r="B3" t="str">
            <v>NO</v>
          </cell>
        </row>
        <row r="4">
          <cell r="B4" t="str">
            <v>No</v>
          </cell>
        </row>
        <row r="7">
          <cell r="C7">
            <v>8248477.3899999997</v>
          </cell>
          <cell r="D7">
            <v>3255209.69</v>
          </cell>
        </row>
      </sheetData>
      <sheetData sheetId="16">
        <row r="4">
          <cell r="C4">
            <v>0</v>
          </cell>
          <cell r="P4">
            <v>0</v>
          </cell>
        </row>
        <row r="5">
          <cell r="C5">
            <v>0</v>
          </cell>
          <cell r="P5">
            <v>0</v>
          </cell>
        </row>
        <row r="6">
          <cell r="C6">
            <v>0</v>
          </cell>
          <cell r="P6">
            <v>0</v>
          </cell>
        </row>
        <row r="7">
          <cell r="C7">
            <v>0</v>
          </cell>
          <cell r="P7">
            <v>0</v>
          </cell>
        </row>
        <row r="8">
          <cell r="C8">
            <v>26614204.430000991</v>
          </cell>
          <cell r="P8">
            <v>18769372.630000979</v>
          </cell>
        </row>
        <row r="9">
          <cell r="C9">
            <v>52083876.490000002</v>
          </cell>
          <cell r="P9">
            <v>52083876.490000002</v>
          </cell>
        </row>
        <row r="16">
          <cell r="C16">
            <v>43784</v>
          </cell>
        </row>
        <row r="17">
          <cell r="C17">
            <v>45275</v>
          </cell>
        </row>
        <row r="18">
          <cell r="C18">
            <v>45307</v>
          </cell>
        </row>
        <row r="23">
          <cell r="C23">
            <v>44151</v>
          </cell>
        </row>
        <row r="24">
          <cell r="C24">
            <v>44819</v>
          </cell>
        </row>
        <row r="26">
          <cell r="C26">
            <v>45488</v>
          </cell>
        </row>
        <row r="27">
          <cell r="C27">
            <v>46157</v>
          </cell>
        </row>
      </sheetData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rrent Data"/>
      <sheetName val="Previous Data"/>
      <sheetName val="Outputs"/>
      <sheetName val="Initial Data"/>
      <sheetName val="Trustee"/>
      <sheetName val="Report"/>
      <sheetName val="Service Fee &amp; Interest Income"/>
      <sheetName val="Interest Accrual"/>
      <sheetName val="Master Recon"/>
      <sheetName val="Cap Fees Amort Schedule"/>
      <sheetName val="Notes Payable Discount Schedule"/>
      <sheetName val="Collateral"/>
      <sheetName val="Sources"/>
      <sheetName val="Credit Support"/>
      <sheetName val="Triggers"/>
      <sheetName val="Waterfall"/>
      <sheetName val="Notes"/>
      <sheetName val="Sheet1"/>
      <sheetName val="Sheet2"/>
    </sheetNames>
    <sheetDataSet>
      <sheetData sheetId="0">
        <row r="1">
          <cell r="B1" t="str">
            <v>dataname</v>
          </cell>
        </row>
      </sheetData>
      <sheetData sheetId="1" refreshError="1"/>
      <sheetData sheetId="2" refreshError="1"/>
      <sheetData sheetId="3">
        <row r="1">
          <cell r="B1" t="str">
            <v>dataname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4">
          <cell r="B4">
            <v>117372559.22</v>
          </cell>
        </row>
        <row r="5">
          <cell r="B5">
            <v>106853410.42</v>
          </cell>
        </row>
        <row r="6">
          <cell r="B6">
            <v>1442386.92</v>
          </cell>
        </row>
        <row r="7">
          <cell r="B7">
            <v>1233232.6399999999</v>
          </cell>
        </row>
        <row r="8">
          <cell r="B8">
            <v>115930172.3</v>
          </cell>
        </row>
        <row r="9">
          <cell r="B9">
            <v>105620177.78</v>
          </cell>
        </row>
      </sheetData>
      <sheetData sheetId="12">
        <row r="6">
          <cell r="B6">
            <v>419638.63</v>
          </cell>
        </row>
      </sheetData>
      <sheetData sheetId="13">
        <row r="4">
          <cell r="B4">
            <v>3255209.69</v>
          </cell>
        </row>
      </sheetData>
      <sheetData sheetId="14" refreshError="1"/>
      <sheetData sheetId="15">
        <row r="3">
          <cell r="B3" t="str">
            <v>NO</v>
          </cell>
        </row>
        <row r="4">
          <cell r="B4" t="str">
            <v>No</v>
          </cell>
        </row>
        <row r="7">
          <cell r="C7">
            <v>10961892.260000002</v>
          </cell>
          <cell r="D7">
            <v>3255209.69</v>
          </cell>
        </row>
      </sheetData>
      <sheetData sheetId="16">
        <row r="1">
          <cell r="S1">
            <v>1</v>
          </cell>
        </row>
        <row r="4">
          <cell r="C4">
            <v>0</v>
          </cell>
          <cell r="P4">
            <v>0</v>
          </cell>
        </row>
        <row r="5">
          <cell r="C5">
            <v>0</v>
          </cell>
          <cell r="P5">
            <v>0</v>
          </cell>
        </row>
        <row r="6">
          <cell r="C6">
            <v>0</v>
          </cell>
          <cell r="P6">
            <v>0</v>
          </cell>
        </row>
        <row r="7">
          <cell r="C7">
            <v>0</v>
          </cell>
          <cell r="P7">
            <v>0</v>
          </cell>
        </row>
        <row r="8">
          <cell r="C8">
            <v>63846295.810001001</v>
          </cell>
          <cell r="P8">
            <v>53536301.290001005</v>
          </cell>
        </row>
        <row r="9">
          <cell r="C9">
            <v>52083876.490000002</v>
          </cell>
          <cell r="P9">
            <v>52083876.490000002</v>
          </cell>
        </row>
        <row r="16">
          <cell r="C16">
            <v>43784</v>
          </cell>
        </row>
        <row r="17">
          <cell r="C17">
            <v>45153</v>
          </cell>
        </row>
        <row r="18">
          <cell r="C18">
            <v>45184</v>
          </cell>
        </row>
        <row r="23">
          <cell r="C23">
            <v>44151</v>
          </cell>
        </row>
        <row r="24">
          <cell r="C24">
            <v>44819</v>
          </cell>
        </row>
        <row r="26">
          <cell r="C26">
            <v>45488</v>
          </cell>
        </row>
        <row r="27">
          <cell r="C27">
            <v>46157</v>
          </cell>
        </row>
      </sheetData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rrent Data"/>
      <sheetName val="Previous Data"/>
      <sheetName val="Outputs"/>
      <sheetName val="Initial Data"/>
      <sheetName val="Trustee"/>
      <sheetName val="Report"/>
      <sheetName val="Service Fee &amp; Interest Income"/>
      <sheetName val="Interest Accrual"/>
      <sheetName val="Master Recon"/>
      <sheetName val="Cap Fees Amort Schedule"/>
      <sheetName val="Notes Payable Discount Schedule"/>
      <sheetName val="Collateral"/>
      <sheetName val="Sources"/>
      <sheetName val="Credit Support"/>
      <sheetName val="Triggers"/>
      <sheetName val="Waterfall"/>
      <sheetName val="Notes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">
          <cell r="B4">
            <v>191273169.94</v>
          </cell>
        </row>
        <row r="5">
          <cell r="B5">
            <v>178047493.62</v>
          </cell>
        </row>
        <row r="6">
          <cell r="B6">
            <v>3237412.54</v>
          </cell>
        </row>
        <row r="7">
          <cell r="B7">
            <v>2877377.28</v>
          </cell>
        </row>
        <row r="8">
          <cell r="B8">
            <v>188035757.40000001</v>
          </cell>
        </row>
        <row r="9">
          <cell r="B9">
            <v>175170116.34</v>
          </cell>
        </row>
      </sheetData>
      <sheetData sheetId="12"/>
      <sheetData sheetId="13"/>
      <sheetData sheetId="14"/>
      <sheetData sheetId="15">
        <row r="3">
          <cell r="B3" t="str">
            <v>NO</v>
          </cell>
        </row>
        <row r="4">
          <cell r="B4" t="str">
            <v>No</v>
          </cell>
        </row>
        <row r="7">
          <cell r="C7">
            <v>13921264.949999999</v>
          </cell>
          <cell r="D7">
            <v>3255209.69</v>
          </cell>
        </row>
      </sheetData>
      <sheetData sheetId="16">
        <row r="4">
          <cell r="C4">
            <v>0</v>
          </cell>
          <cell r="P4">
            <v>0</v>
          </cell>
        </row>
        <row r="5">
          <cell r="C5">
            <v>0</v>
          </cell>
          <cell r="P5">
            <v>0</v>
          </cell>
        </row>
        <row r="6">
          <cell r="C6">
            <v>0</v>
          </cell>
          <cell r="P6">
            <v>0</v>
          </cell>
        </row>
        <row r="7">
          <cell r="C7">
            <v>23451880.910000999</v>
          </cell>
          <cell r="P7">
            <v>10586239.850000996</v>
          </cell>
        </row>
        <row r="8">
          <cell r="C8">
            <v>112500000</v>
          </cell>
          <cell r="P8">
            <v>112500000</v>
          </cell>
        </row>
        <row r="9">
          <cell r="C9">
            <v>52083876.490000002</v>
          </cell>
          <cell r="P9">
            <v>52083876.490000002</v>
          </cell>
        </row>
        <row r="16">
          <cell r="C16">
            <v>43784</v>
          </cell>
        </row>
        <row r="17">
          <cell r="C17">
            <v>44972</v>
          </cell>
        </row>
        <row r="18">
          <cell r="C18">
            <v>45000</v>
          </cell>
        </row>
        <row r="23">
          <cell r="C23">
            <v>44151</v>
          </cell>
        </row>
        <row r="24">
          <cell r="C24">
            <v>44819</v>
          </cell>
        </row>
        <row r="26">
          <cell r="C26">
            <v>45488</v>
          </cell>
        </row>
        <row r="27">
          <cell r="C27">
            <v>46157</v>
          </cell>
        </row>
      </sheetData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rrent Data"/>
      <sheetName val="Previous Data"/>
      <sheetName val="Outputs"/>
      <sheetName val="Initial Data"/>
      <sheetName val="Trustee"/>
      <sheetName val="Report"/>
      <sheetName val="Service Fee &amp; Interest Income"/>
      <sheetName val="Interest Accrual"/>
      <sheetName val="Master Recon"/>
      <sheetName val="Cap Fees Amort Schedule"/>
      <sheetName val="Notes Payable Discount Schedule"/>
      <sheetName val="Collateral"/>
      <sheetName val="Sources"/>
      <sheetName val="Credit Support"/>
      <sheetName val="Triggers"/>
      <sheetName val="Waterfall"/>
      <sheetName val="Notes"/>
      <sheetName val="Sheet1"/>
      <sheetName val="Sheet2"/>
    </sheetNames>
    <sheetDataSet>
      <sheetData sheetId="0">
        <row r="1">
          <cell r="B1" t="str">
            <v>dataname</v>
          </cell>
        </row>
      </sheetData>
      <sheetData sheetId="1" refreshError="1"/>
      <sheetData sheetId="2" refreshError="1"/>
      <sheetData sheetId="3">
        <row r="1">
          <cell r="B1" t="str">
            <v>dataname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4">
          <cell r="B4">
            <v>128439666.48</v>
          </cell>
        </row>
        <row r="5">
          <cell r="B5">
            <v>117372559.22</v>
          </cell>
        </row>
        <row r="6">
          <cell r="B6">
            <v>1668472.47</v>
          </cell>
        </row>
        <row r="7">
          <cell r="B7">
            <v>1442386.92</v>
          </cell>
        </row>
        <row r="8">
          <cell r="B8">
            <v>126771194.01000001</v>
          </cell>
        </row>
        <row r="9">
          <cell r="B9">
            <v>115930172.3</v>
          </cell>
        </row>
      </sheetData>
      <sheetData sheetId="12">
        <row r="6">
          <cell r="B6">
            <v>443069.45</v>
          </cell>
        </row>
      </sheetData>
      <sheetData sheetId="13">
        <row r="4">
          <cell r="B4">
            <v>3255209.69</v>
          </cell>
        </row>
      </sheetData>
      <sheetData sheetId="14" refreshError="1"/>
      <sheetData sheetId="15">
        <row r="3">
          <cell r="B3" t="str">
            <v>NO</v>
          </cell>
        </row>
        <row r="4">
          <cell r="B4" t="str">
            <v>No</v>
          </cell>
        </row>
        <row r="7">
          <cell r="C7">
            <v>11405037.709999999</v>
          </cell>
          <cell r="D7">
            <v>3255209.69</v>
          </cell>
        </row>
      </sheetData>
      <sheetData sheetId="16">
        <row r="1">
          <cell r="S1">
            <v>1</v>
          </cell>
        </row>
        <row r="4">
          <cell r="C4">
            <v>0</v>
          </cell>
          <cell r="P4">
            <v>0</v>
          </cell>
        </row>
        <row r="5">
          <cell r="C5">
            <v>0</v>
          </cell>
          <cell r="P5">
            <v>0</v>
          </cell>
        </row>
        <row r="6">
          <cell r="C6">
            <v>0</v>
          </cell>
          <cell r="P6">
            <v>0</v>
          </cell>
        </row>
        <row r="7">
          <cell r="C7">
            <v>0</v>
          </cell>
          <cell r="P7">
            <v>0</v>
          </cell>
        </row>
        <row r="8">
          <cell r="C8">
            <v>74687317.520000994</v>
          </cell>
          <cell r="P8">
            <v>63846295.810000986</v>
          </cell>
        </row>
        <row r="9">
          <cell r="C9">
            <v>52083876.490000002</v>
          </cell>
          <cell r="P9">
            <v>52083876.490000002</v>
          </cell>
        </row>
        <row r="16">
          <cell r="C16">
            <v>43784</v>
          </cell>
        </row>
        <row r="17">
          <cell r="C17">
            <v>45124</v>
          </cell>
        </row>
        <row r="18">
          <cell r="C18">
            <v>45153</v>
          </cell>
        </row>
        <row r="23">
          <cell r="C23">
            <v>44151</v>
          </cell>
        </row>
        <row r="24">
          <cell r="C24">
            <v>44819</v>
          </cell>
        </row>
        <row r="26">
          <cell r="C26">
            <v>45488</v>
          </cell>
        </row>
        <row r="27">
          <cell r="C27">
            <v>46157</v>
          </cell>
        </row>
      </sheetData>
      <sheetData sheetId="17" refreshError="1"/>
      <sheetData sheetId="1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rrent Data"/>
      <sheetName val="Previous Data"/>
      <sheetName val="Outputs"/>
      <sheetName val="Initial Data"/>
      <sheetName val="Trustee"/>
      <sheetName val="Report"/>
      <sheetName val="Service Fee &amp; Interest Income"/>
      <sheetName val="Interest Accrual"/>
      <sheetName val="Master Recon"/>
      <sheetName val="Cap Fees Amort Schedule"/>
      <sheetName val="Notes Payable Discount Schedule"/>
      <sheetName val="Collateral"/>
      <sheetName val="Sources"/>
      <sheetName val="Credit Support"/>
      <sheetName val="Triggers"/>
      <sheetName val="Waterfall"/>
      <sheetName val="Notes"/>
      <sheetName val="Sheet1"/>
      <sheetName val="Sheet2"/>
    </sheetNames>
    <sheetDataSet>
      <sheetData sheetId="0">
        <row r="1">
          <cell r="B1" t="str">
            <v>dataname</v>
          </cell>
        </row>
      </sheetData>
      <sheetData sheetId="1" refreshError="1"/>
      <sheetData sheetId="2" refreshError="1"/>
      <sheetData sheetId="3">
        <row r="1">
          <cell r="B1" t="str">
            <v>dataname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4">
          <cell r="B4">
            <v>139850385.28</v>
          </cell>
        </row>
        <row r="5">
          <cell r="B5">
            <v>128439666.48</v>
          </cell>
        </row>
        <row r="6">
          <cell r="B6">
            <v>1926311.29</v>
          </cell>
        </row>
        <row r="7">
          <cell r="B7">
            <v>1668472.47</v>
          </cell>
        </row>
        <row r="8">
          <cell r="B8">
            <v>137924073.99000001</v>
          </cell>
        </row>
        <row r="9">
          <cell r="B9">
            <v>126771194.01000001</v>
          </cell>
        </row>
      </sheetData>
      <sheetData sheetId="12">
        <row r="6">
          <cell r="B6">
            <v>493913.64</v>
          </cell>
        </row>
      </sheetData>
      <sheetData sheetId="13">
        <row r="4">
          <cell r="B4">
            <v>3255209.69</v>
          </cell>
        </row>
      </sheetData>
      <sheetData sheetId="14" refreshError="1"/>
      <sheetData sheetId="15">
        <row r="3">
          <cell r="B3" t="str">
            <v>NO</v>
          </cell>
        </row>
        <row r="4">
          <cell r="B4" t="str">
            <v>No</v>
          </cell>
        </row>
        <row r="7">
          <cell r="C7">
            <v>11938451.820000002</v>
          </cell>
          <cell r="D7">
            <v>3255209.69</v>
          </cell>
        </row>
      </sheetData>
      <sheetData sheetId="16">
        <row r="1">
          <cell r="S1">
            <v>1</v>
          </cell>
        </row>
        <row r="4">
          <cell r="C4">
            <v>0</v>
          </cell>
          <cell r="P4">
            <v>0</v>
          </cell>
        </row>
        <row r="5">
          <cell r="C5">
            <v>0</v>
          </cell>
          <cell r="P5">
            <v>0</v>
          </cell>
        </row>
        <row r="6">
          <cell r="C6">
            <v>0</v>
          </cell>
          <cell r="P6">
            <v>0</v>
          </cell>
        </row>
        <row r="7">
          <cell r="C7">
            <v>0</v>
          </cell>
          <cell r="P7">
            <v>0</v>
          </cell>
        </row>
        <row r="8">
          <cell r="C8">
            <v>85840197.500000998</v>
          </cell>
          <cell r="P8">
            <v>74687317.520000994</v>
          </cell>
        </row>
        <row r="9">
          <cell r="C9">
            <v>52083876.490000002</v>
          </cell>
          <cell r="P9">
            <v>52083876.490000002</v>
          </cell>
        </row>
        <row r="16">
          <cell r="C16">
            <v>43784</v>
          </cell>
        </row>
        <row r="17">
          <cell r="C17">
            <v>45092</v>
          </cell>
        </row>
        <row r="18">
          <cell r="C18">
            <v>45124</v>
          </cell>
        </row>
        <row r="23">
          <cell r="C23">
            <v>44151</v>
          </cell>
        </row>
        <row r="24">
          <cell r="C24">
            <v>44819</v>
          </cell>
        </row>
        <row r="26">
          <cell r="C26">
            <v>45488</v>
          </cell>
        </row>
        <row r="27">
          <cell r="C27">
            <v>46157</v>
          </cell>
        </row>
      </sheetData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rrent Data"/>
      <sheetName val="Previous Data"/>
      <sheetName val="Outputs"/>
      <sheetName val="Initial Data"/>
      <sheetName val="Trustee"/>
      <sheetName val="Report"/>
      <sheetName val="Service Fee &amp; Interest Income"/>
      <sheetName val="Interest Accrual"/>
      <sheetName val="Master Recon"/>
      <sheetName val="Cap Fees Amort Schedule"/>
      <sheetName val="Notes Payable Discount Schedule"/>
      <sheetName val="Collateral"/>
      <sheetName val="Sources"/>
      <sheetName val="Credit Support"/>
      <sheetName val="Triggers"/>
      <sheetName val="Waterfall"/>
      <sheetName val="Notes"/>
      <sheetName val="Sheet1"/>
      <sheetName val="Sheet2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4">
          <cell r="B4">
            <v>178047493.62</v>
          </cell>
        </row>
        <row r="5">
          <cell r="B5">
            <v>163762643.75999999</v>
          </cell>
        </row>
        <row r="6">
          <cell r="B6">
            <v>2877377.28</v>
          </cell>
        </row>
        <row r="7">
          <cell r="B7">
            <v>2508915.9500000002</v>
          </cell>
        </row>
        <row r="8">
          <cell r="B8">
            <v>175170116.34</v>
          </cell>
        </row>
        <row r="9">
          <cell r="B9">
            <v>161253727.81</v>
          </cell>
        </row>
      </sheetData>
      <sheetData sheetId="12"/>
      <sheetData sheetId="13"/>
      <sheetData sheetId="14" refreshError="1"/>
      <sheetData sheetId="15">
        <row r="3">
          <cell r="B3" t="str">
            <v>NO</v>
          </cell>
        </row>
        <row r="4">
          <cell r="B4" t="str">
            <v>No</v>
          </cell>
        </row>
        <row r="7">
          <cell r="C7">
            <v>14991637.909999998</v>
          </cell>
          <cell r="D7">
            <v>3255209.69</v>
          </cell>
        </row>
      </sheetData>
      <sheetData sheetId="16">
        <row r="4">
          <cell r="C4">
            <v>0</v>
          </cell>
          <cell r="P4">
            <v>0</v>
          </cell>
        </row>
        <row r="5">
          <cell r="C5">
            <v>0</v>
          </cell>
          <cell r="P5">
            <v>0</v>
          </cell>
        </row>
        <row r="6">
          <cell r="C6">
            <v>0</v>
          </cell>
          <cell r="P6">
            <v>0</v>
          </cell>
        </row>
        <row r="7">
          <cell r="C7">
            <v>10586239.850001</v>
          </cell>
          <cell r="P7">
            <v>0</v>
          </cell>
        </row>
        <row r="8">
          <cell r="C8">
            <v>112500000</v>
          </cell>
          <cell r="P8">
            <v>109169851.32000101</v>
          </cell>
        </row>
        <row r="9">
          <cell r="C9">
            <v>52083876.490000002</v>
          </cell>
          <cell r="P9">
            <v>52083876.490000002</v>
          </cell>
        </row>
        <row r="16">
          <cell r="C16">
            <v>43784</v>
          </cell>
        </row>
        <row r="17">
          <cell r="C17">
            <v>45000</v>
          </cell>
        </row>
        <row r="18">
          <cell r="C18">
            <v>45033</v>
          </cell>
        </row>
        <row r="23">
          <cell r="C23">
            <v>44151</v>
          </cell>
        </row>
        <row r="24">
          <cell r="C24">
            <v>44819</v>
          </cell>
        </row>
        <row r="26">
          <cell r="C26">
            <v>45488</v>
          </cell>
        </row>
        <row r="27">
          <cell r="C27">
            <v>46157</v>
          </cell>
        </row>
      </sheetData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rrent Data"/>
      <sheetName val="Previous Data"/>
      <sheetName val="Outputs"/>
      <sheetName val="Initial Data"/>
      <sheetName val="Trustee"/>
      <sheetName val="Report"/>
      <sheetName val="Service Fee &amp; Interest Income"/>
      <sheetName val="Interest Accrual"/>
      <sheetName val="Master Recon"/>
      <sheetName val="Cap Fees Amort Schedule"/>
      <sheetName val="Notes Payable Discount Schedule"/>
      <sheetName val="Collateral"/>
      <sheetName val="Sources"/>
      <sheetName val="Credit Support"/>
      <sheetName val="Triggers"/>
      <sheetName val="Waterfall"/>
      <sheetName val="Notes"/>
      <sheetName val="Sheet1"/>
      <sheetName val="Sheet2"/>
    </sheetNames>
    <sheetDataSet>
      <sheetData sheetId="0">
        <row r="1">
          <cell r="B1" t="str">
            <v>dataname</v>
          </cell>
        </row>
      </sheetData>
      <sheetData sheetId="1" refreshError="1"/>
      <sheetData sheetId="2" refreshError="1"/>
      <sheetData sheetId="3">
        <row r="1">
          <cell r="B1" t="str">
            <v>dataname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4">
          <cell r="B4">
            <v>152046082.24000001</v>
          </cell>
        </row>
        <row r="5">
          <cell r="B5">
            <v>139850385.28</v>
          </cell>
        </row>
        <row r="6">
          <cell r="B6">
            <v>2219896.2999999998</v>
          </cell>
        </row>
        <row r="7">
          <cell r="B7">
            <v>1926311.29</v>
          </cell>
        </row>
        <row r="8">
          <cell r="B8">
            <v>149826185.94</v>
          </cell>
        </row>
        <row r="9">
          <cell r="B9">
            <v>137924073.99000001</v>
          </cell>
        </row>
      </sheetData>
      <sheetData sheetId="12">
        <row r="6">
          <cell r="B6">
            <v>538834.98</v>
          </cell>
        </row>
      </sheetData>
      <sheetData sheetId="13">
        <row r="4">
          <cell r="B4">
            <v>3255209.69</v>
          </cell>
        </row>
      </sheetData>
      <sheetData sheetId="14" refreshError="1"/>
      <sheetData sheetId="15">
        <row r="3">
          <cell r="B3" t="str">
            <v>NO</v>
          </cell>
        </row>
        <row r="4">
          <cell r="B4" t="str">
            <v>No</v>
          </cell>
        </row>
        <row r="7">
          <cell r="C7">
            <v>12873263.610000001</v>
          </cell>
          <cell r="D7">
            <v>3255209.69</v>
          </cell>
        </row>
      </sheetData>
      <sheetData sheetId="16">
        <row r="1">
          <cell r="S1">
            <v>1</v>
          </cell>
        </row>
        <row r="4">
          <cell r="C4">
            <v>0</v>
          </cell>
          <cell r="P4">
            <v>0</v>
          </cell>
        </row>
        <row r="5">
          <cell r="C5">
            <v>0</v>
          </cell>
          <cell r="P5">
            <v>0</v>
          </cell>
        </row>
        <row r="6">
          <cell r="C6">
            <v>0</v>
          </cell>
          <cell r="P6">
            <v>0</v>
          </cell>
        </row>
        <row r="7">
          <cell r="C7">
            <v>0</v>
          </cell>
          <cell r="P7">
            <v>0</v>
          </cell>
        </row>
        <row r="8">
          <cell r="C8">
            <v>97742309.450001001</v>
          </cell>
          <cell r="P8">
            <v>85840197.500001013</v>
          </cell>
        </row>
        <row r="9">
          <cell r="C9">
            <v>52083876.490000002</v>
          </cell>
          <cell r="P9">
            <v>52083876.490000002</v>
          </cell>
        </row>
        <row r="16">
          <cell r="C16">
            <v>43784</v>
          </cell>
        </row>
        <row r="17">
          <cell r="C17">
            <v>45061</v>
          </cell>
        </row>
        <row r="18">
          <cell r="C18">
            <v>45092</v>
          </cell>
        </row>
        <row r="23">
          <cell r="C23">
            <v>44151</v>
          </cell>
        </row>
        <row r="24">
          <cell r="C24">
            <v>44819</v>
          </cell>
        </row>
        <row r="26">
          <cell r="C26">
            <v>45488</v>
          </cell>
        </row>
        <row r="27">
          <cell r="C27">
            <v>46157</v>
          </cell>
        </row>
      </sheetData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rrent Data"/>
      <sheetName val="Previous Data"/>
      <sheetName val="Outputs"/>
      <sheetName val="Initial Data"/>
      <sheetName val="Trustee"/>
      <sheetName val="Report"/>
      <sheetName val="Service Fee &amp; Interest Income"/>
      <sheetName val="Interest Accrual"/>
      <sheetName val="Master Recon"/>
      <sheetName val="Cap Fees Amort Schedule"/>
      <sheetName val="Notes Payable Discount Schedule"/>
      <sheetName val="Collateral"/>
      <sheetName val="Sources"/>
      <sheetName val="Credit Support"/>
      <sheetName val="Triggers"/>
      <sheetName val="Waterfall"/>
      <sheetName val="Notes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">
          <cell r="B4">
            <v>205468925.59999999</v>
          </cell>
        </row>
        <row r="5">
          <cell r="B5">
            <v>191273169.94</v>
          </cell>
        </row>
        <row r="6">
          <cell r="B6">
            <v>3647317.91</v>
          </cell>
        </row>
        <row r="7">
          <cell r="B7">
            <v>3237412.54</v>
          </cell>
        </row>
        <row r="8">
          <cell r="B8">
            <v>201821607.69</v>
          </cell>
        </row>
        <row r="9">
          <cell r="B9">
            <v>188035757.40000001</v>
          </cell>
        </row>
      </sheetData>
      <sheetData sheetId="12"/>
      <sheetData sheetId="13"/>
      <sheetData sheetId="14"/>
      <sheetData sheetId="15">
        <row r="3">
          <cell r="B3" t="str">
            <v>NO</v>
          </cell>
        </row>
        <row r="4">
          <cell r="B4" t="str">
            <v>No</v>
          </cell>
        </row>
        <row r="7">
          <cell r="C7">
            <v>14635583.510000002</v>
          </cell>
          <cell r="D7">
            <v>3255209.69</v>
          </cell>
        </row>
      </sheetData>
      <sheetData sheetId="16">
        <row r="4">
          <cell r="C4">
            <v>0</v>
          </cell>
          <cell r="P4">
            <v>0</v>
          </cell>
        </row>
        <row r="5">
          <cell r="C5">
            <v>0</v>
          </cell>
          <cell r="P5">
            <v>0</v>
          </cell>
        </row>
        <row r="6">
          <cell r="C6">
            <v>0</v>
          </cell>
          <cell r="P6">
            <v>0</v>
          </cell>
        </row>
        <row r="7">
          <cell r="C7">
            <v>37237731.200001001</v>
          </cell>
          <cell r="P7">
            <v>23451880.91000101</v>
          </cell>
        </row>
        <row r="8">
          <cell r="C8">
            <v>112500000</v>
          </cell>
          <cell r="P8">
            <v>112500000</v>
          </cell>
        </row>
        <row r="9">
          <cell r="C9">
            <v>52083876.490000002</v>
          </cell>
          <cell r="P9">
            <v>52083876.490000002</v>
          </cell>
        </row>
        <row r="16">
          <cell r="C16">
            <v>43784</v>
          </cell>
        </row>
        <row r="17">
          <cell r="C17">
            <v>44943</v>
          </cell>
        </row>
        <row r="18">
          <cell r="C18">
            <v>44972</v>
          </cell>
        </row>
        <row r="23">
          <cell r="C23">
            <v>44151</v>
          </cell>
        </row>
        <row r="24">
          <cell r="C24">
            <v>44819</v>
          </cell>
        </row>
        <row r="26">
          <cell r="C26">
            <v>45488</v>
          </cell>
        </row>
        <row r="27">
          <cell r="C27">
            <v>46157</v>
          </cell>
        </row>
      </sheetData>
      <sheetData sheetId="17"/>
      <sheetData sheetId="1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rrent Data"/>
      <sheetName val="Previous Data"/>
      <sheetName val="Outputs"/>
      <sheetName val="Initial Data"/>
      <sheetName val="Trustee"/>
      <sheetName val="Report"/>
      <sheetName val="Service Fee &amp; Interest Income"/>
      <sheetName val="Interest Accrual"/>
      <sheetName val="Master Recon"/>
      <sheetName val="Cap Fees Amort Schedule"/>
      <sheetName val="Notes Payable Discount Schedule"/>
      <sheetName val="Collateral"/>
      <sheetName val="Sources"/>
      <sheetName val="Credit Support"/>
      <sheetName val="Triggers"/>
      <sheetName val="Waterfall"/>
      <sheetName val="Notes"/>
      <sheetName val="Sheet1"/>
      <sheetName val="Sheet2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4">
          <cell r="B4">
            <v>106853410.42</v>
          </cell>
        </row>
        <row r="5">
          <cell r="B5">
            <v>97218927.439999998</v>
          </cell>
        </row>
        <row r="6">
          <cell r="B6">
            <v>1233232.6399999999</v>
          </cell>
        </row>
        <row r="7">
          <cell r="B7">
            <v>1050367.01</v>
          </cell>
        </row>
        <row r="8">
          <cell r="B8">
            <v>105620177.78</v>
          </cell>
        </row>
        <row r="9">
          <cell r="B9">
            <v>96168560.429999992</v>
          </cell>
        </row>
      </sheetData>
      <sheetData sheetId="12"/>
      <sheetData sheetId="13"/>
      <sheetData sheetId="14" refreshError="1"/>
      <sheetData sheetId="15">
        <row r="3">
          <cell r="B3" t="str">
            <v>NO</v>
          </cell>
        </row>
        <row r="4">
          <cell r="B4" t="str">
            <v>No</v>
          </cell>
        </row>
        <row r="7">
          <cell r="C7">
            <v>9944198.3400000017</v>
          </cell>
          <cell r="D7">
            <v>3255209.69</v>
          </cell>
        </row>
      </sheetData>
      <sheetData sheetId="16">
        <row r="4">
          <cell r="C4">
            <v>0</v>
          </cell>
          <cell r="P4">
            <v>0</v>
          </cell>
        </row>
        <row r="5">
          <cell r="C5">
            <v>0</v>
          </cell>
          <cell r="P5">
            <v>0</v>
          </cell>
        </row>
        <row r="6">
          <cell r="C6">
            <v>0</v>
          </cell>
          <cell r="P6">
            <v>0</v>
          </cell>
        </row>
        <row r="7">
          <cell r="C7">
            <v>0</v>
          </cell>
          <cell r="P7">
            <v>0</v>
          </cell>
        </row>
        <row r="8">
          <cell r="C8">
            <v>53536301.290000997</v>
          </cell>
          <cell r="P8">
            <v>44084683.940000989</v>
          </cell>
        </row>
        <row r="9">
          <cell r="C9">
            <v>52083876.490000002</v>
          </cell>
          <cell r="P9">
            <v>52083876.490000002</v>
          </cell>
        </row>
        <row r="16">
          <cell r="C16">
            <v>43784</v>
          </cell>
        </row>
        <row r="17">
          <cell r="C17">
            <v>45184</v>
          </cell>
        </row>
        <row r="18">
          <cell r="C18">
            <v>45215</v>
          </cell>
        </row>
        <row r="23">
          <cell r="C23">
            <v>44151</v>
          </cell>
        </row>
        <row r="24">
          <cell r="C24">
            <v>44819</v>
          </cell>
        </row>
        <row r="26">
          <cell r="C26">
            <v>45488</v>
          </cell>
        </row>
        <row r="27">
          <cell r="C27">
            <v>46157</v>
          </cell>
        </row>
      </sheetData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B16A2-14D3-4DE2-9B5B-0971F7040AA2}">
  <sheetPr codeName="Sheet10">
    <pageSetUpPr fitToPage="1"/>
  </sheetPr>
  <dimension ref="A1:IV228"/>
  <sheetViews>
    <sheetView tabSelected="1" showRuler="0" topLeftCell="A128" zoomScale="80" zoomScaleNormal="80" zoomScaleSheetLayoutView="90" workbookViewId="0">
      <selection activeCell="E146" sqref="E146"/>
    </sheetView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0</v>
      </c>
    </row>
    <row r="2" spans="1:13" ht="15.75" customHeight="1" x14ac:dyDescent="0.45">
      <c r="C2" s="5"/>
    </row>
    <row r="3" spans="1:13" ht="15.75" customHeight="1" x14ac:dyDescent="0.45">
      <c r="A3" s="2" t="s">
        <v>1</v>
      </c>
      <c r="B3" s="6">
        <v>45291</v>
      </c>
      <c r="C3" s="7" t="s">
        <v>2</v>
      </c>
      <c r="D3" s="2">
        <v>30</v>
      </c>
      <c r="E3" s="2" t="s">
        <v>3</v>
      </c>
      <c r="F3" s="8">
        <v>45261</v>
      </c>
      <c r="G3" s="2"/>
    </row>
    <row r="4" spans="1:13" ht="15.75" customHeight="1" x14ac:dyDescent="0.45">
      <c r="A4" s="2" t="s">
        <v>4</v>
      </c>
      <c r="B4" s="6">
        <v>45307</v>
      </c>
      <c r="C4" s="7" t="s">
        <v>5</v>
      </c>
      <c r="D4" s="9">
        <v>32</v>
      </c>
      <c r="E4" s="2" t="s">
        <v>6</v>
      </c>
      <c r="F4" s="8">
        <v>45291</v>
      </c>
      <c r="G4" s="2"/>
    </row>
    <row r="5" spans="1:13" ht="17.25" customHeight="1" x14ac:dyDescent="0.45">
      <c r="C5" s="5"/>
      <c r="E5" s="2" t="s">
        <v>7</v>
      </c>
      <c r="F5" s="8">
        <v>45275</v>
      </c>
      <c r="G5" s="2"/>
    </row>
    <row r="6" spans="1:13" ht="15.75" customHeight="1" x14ac:dyDescent="0.45">
      <c r="C6" s="5"/>
      <c r="E6" s="2" t="s">
        <v>8</v>
      </c>
      <c r="F6" s="8">
        <v>45307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9</v>
      </c>
      <c r="C9" s="14" t="s">
        <v>10</v>
      </c>
      <c r="D9" s="14" t="s">
        <v>11</v>
      </c>
      <c r="E9" s="14" t="s">
        <v>12</v>
      </c>
      <c r="F9" s="15" t="s">
        <v>13</v>
      </c>
    </row>
    <row r="10" spans="1:13" x14ac:dyDescent="0.35">
      <c r="A10" s="2" t="s">
        <v>14</v>
      </c>
      <c r="B10" s="16"/>
      <c r="C10" s="17">
        <v>1364914302.27</v>
      </c>
      <c r="D10" s="18">
        <v>79450748.790000007</v>
      </c>
      <c r="E10" s="19">
        <v>71482477.489999995</v>
      </c>
      <c r="F10" s="20">
        <v>5.4898519811714279E-2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15</v>
      </c>
      <c r="B11" s="16"/>
      <c r="C11" s="23">
        <v>62830425.780000001</v>
      </c>
      <c r="D11" s="18">
        <v>752667.87</v>
      </c>
      <c r="E11" s="19">
        <v>629228.37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16</v>
      </c>
      <c r="B12" s="16"/>
      <c r="C12" s="24">
        <v>1302083876.49</v>
      </c>
      <c r="D12" s="18">
        <v>78698080.920000002</v>
      </c>
      <c r="E12" s="19">
        <v>70853249.11999999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17</v>
      </c>
      <c r="B13" s="10"/>
      <c r="C13" s="24">
        <v>1302083876.49</v>
      </c>
      <c r="D13" s="18">
        <v>78698080.920001</v>
      </c>
      <c r="E13" s="19">
        <v>70853249.120000988</v>
      </c>
      <c r="F13" s="20">
        <v>5.4415272625138865E-2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18</v>
      </c>
      <c r="B14" s="27">
        <v>1.9597799999999999E-2</v>
      </c>
      <c r="C14" s="23">
        <v>275000000</v>
      </c>
      <c r="D14" s="18">
        <v>0</v>
      </c>
      <c r="E14" s="19">
        <v>0</v>
      </c>
      <c r="F14" s="20">
        <v>0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19</v>
      </c>
      <c r="B15" s="27">
        <v>1.9699999999999999E-2</v>
      </c>
      <c r="C15" s="23">
        <v>371250000</v>
      </c>
      <c r="D15" s="18">
        <v>0</v>
      </c>
      <c r="E15" s="19">
        <v>0</v>
      </c>
      <c r="F15" s="20">
        <v>0</v>
      </c>
      <c r="G15" s="21"/>
      <c r="I15" s="22"/>
      <c r="J15" s="22"/>
      <c r="K15" s="22"/>
      <c r="L15" s="22"/>
      <c r="M15" s="22"/>
    </row>
    <row r="16" spans="1:13" x14ac:dyDescent="0.35">
      <c r="A16" s="26" t="s">
        <v>20</v>
      </c>
      <c r="B16" s="27">
        <v>2.3999999999999998E-3</v>
      </c>
      <c r="C16" s="23">
        <v>60000000</v>
      </c>
      <c r="D16" s="18">
        <v>0</v>
      </c>
      <c r="E16" s="19">
        <v>0</v>
      </c>
      <c r="F16" s="20">
        <v>0</v>
      </c>
      <c r="G16" s="21"/>
      <c r="I16" s="22"/>
      <c r="J16" s="22"/>
      <c r="K16" s="22"/>
      <c r="L16" s="22"/>
      <c r="M16" s="22"/>
    </row>
    <row r="17" spans="1:13" x14ac:dyDescent="0.35">
      <c r="A17" s="26" t="s">
        <v>21</v>
      </c>
      <c r="B17" s="27">
        <v>1.9300000000000001E-2</v>
      </c>
      <c r="C17" s="23">
        <v>431250000</v>
      </c>
      <c r="D17" s="18">
        <v>0</v>
      </c>
      <c r="E17" s="19">
        <v>0</v>
      </c>
      <c r="F17" s="20">
        <v>0</v>
      </c>
      <c r="G17" s="21"/>
      <c r="I17" s="22"/>
      <c r="J17" s="22"/>
      <c r="K17" s="22"/>
      <c r="L17" s="22"/>
      <c r="M17" s="22"/>
    </row>
    <row r="18" spans="1:13" x14ac:dyDescent="0.35">
      <c r="A18" s="26" t="s">
        <v>22</v>
      </c>
      <c r="B18" s="27">
        <v>1.95E-2</v>
      </c>
      <c r="C18" s="23">
        <v>112500000</v>
      </c>
      <c r="D18" s="18">
        <v>26614204.430000991</v>
      </c>
      <c r="E18" s="19">
        <v>18769372.630000979</v>
      </c>
      <c r="F18" s="20">
        <v>0.16683886782223092</v>
      </c>
      <c r="I18" s="22"/>
      <c r="J18" s="22"/>
      <c r="K18" s="22"/>
      <c r="L18" s="22"/>
      <c r="M18" s="22"/>
    </row>
    <row r="19" spans="1:13" x14ac:dyDescent="0.35">
      <c r="A19" s="26" t="s">
        <v>23</v>
      </c>
      <c r="B19" s="27">
        <v>0</v>
      </c>
      <c r="C19" s="17">
        <v>52083876.490000002</v>
      </c>
      <c r="D19" s="18">
        <v>52083876.490000002</v>
      </c>
      <c r="E19" s="19">
        <v>52083876.490000002</v>
      </c>
      <c r="F19" s="20"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13" x14ac:dyDescent="0.35">
      <c r="A23" s="26" t="s">
        <v>18</v>
      </c>
      <c r="B23" s="18">
        <v>0</v>
      </c>
      <c r="C23" s="18">
        <v>0</v>
      </c>
      <c r="D23" s="34">
        <v>0</v>
      </c>
      <c r="E23" s="35">
        <v>0</v>
      </c>
      <c r="F23" s="31"/>
    </row>
    <row r="24" spans="1:13" x14ac:dyDescent="0.35">
      <c r="A24" s="26" t="s">
        <v>19</v>
      </c>
      <c r="B24" s="18">
        <v>0</v>
      </c>
      <c r="C24" s="18">
        <v>0</v>
      </c>
      <c r="D24" s="34">
        <v>0</v>
      </c>
      <c r="E24" s="35">
        <v>0</v>
      </c>
      <c r="F24" s="31"/>
    </row>
    <row r="25" spans="1:13" x14ac:dyDescent="0.35">
      <c r="A25" s="26" t="s">
        <v>20</v>
      </c>
      <c r="B25" s="18">
        <v>0</v>
      </c>
      <c r="C25" s="18">
        <v>0</v>
      </c>
      <c r="D25" s="34">
        <v>0</v>
      </c>
      <c r="E25" s="35">
        <v>0</v>
      </c>
      <c r="F25" s="31"/>
    </row>
    <row r="26" spans="1:13" x14ac:dyDescent="0.35">
      <c r="A26" s="26" t="s">
        <v>21</v>
      </c>
      <c r="B26" s="18">
        <v>0</v>
      </c>
      <c r="C26" s="18">
        <v>0</v>
      </c>
      <c r="D26" s="34">
        <v>0</v>
      </c>
      <c r="E26" s="35">
        <v>0</v>
      </c>
      <c r="F26" s="31"/>
    </row>
    <row r="27" spans="1:13" x14ac:dyDescent="0.35">
      <c r="A27" s="26" t="s">
        <v>22</v>
      </c>
      <c r="B27" s="18">
        <v>7844831.8000000119</v>
      </c>
      <c r="C27" s="18">
        <v>43248.08</v>
      </c>
      <c r="D27" s="34">
        <v>69.731838222222322</v>
      </c>
      <c r="E27" s="35">
        <v>0.3844273777777778</v>
      </c>
      <c r="F27" s="31"/>
    </row>
    <row r="28" spans="1:13" x14ac:dyDescent="0.35">
      <c r="A28" s="26" t="s">
        <v>23</v>
      </c>
      <c r="B28" s="18">
        <v>0</v>
      </c>
      <c r="C28" s="18">
        <v>0</v>
      </c>
      <c r="D28" s="34">
        <v>0</v>
      </c>
      <c r="E28" s="35">
        <v>0</v>
      </c>
      <c r="F28" s="31"/>
    </row>
    <row r="29" spans="1:13" ht="18" thickBot="1" x14ac:dyDescent="0.4">
      <c r="A29" s="2" t="s">
        <v>28</v>
      </c>
      <c r="B29" s="36">
        <v>7844831.8000000119</v>
      </c>
      <c r="C29" s="36">
        <v>43248.08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29</v>
      </c>
      <c r="E32" s="40"/>
    </row>
    <row r="33" spans="1:7" x14ac:dyDescent="0.35">
      <c r="E33" s="40"/>
    </row>
    <row r="34" spans="1:7" x14ac:dyDescent="0.35">
      <c r="A34" s="26" t="s">
        <v>30</v>
      </c>
    </row>
    <row r="35" spans="1:7" x14ac:dyDescent="0.35">
      <c r="A35" s="41" t="s">
        <v>31</v>
      </c>
      <c r="E35" s="42">
        <v>289474.78999999998</v>
      </c>
      <c r="F35" s="43"/>
      <c r="G35" s="44"/>
    </row>
    <row r="36" spans="1:7" x14ac:dyDescent="0.35">
      <c r="A36" s="41" t="s">
        <v>32</v>
      </c>
      <c r="E36" s="45">
        <v>0</v>
      </c>
      <c r="F36" s="43"/>
      <c r="G36" s="44"/>
    </row>
    <row r="37" spans="1:7" x14ac:dyDescent="0.35">
      <c r="A37" s="26" t="s">
        <v>33</v>
      </c>
      <c r="E37" s="42">
        <v>289474.78999999998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34</v>
      </c>
      <c r="E39" s="46"/>
      <c r="F39" s="43"/>
      <c r="G39" s="44"/>
    </row>
    <row r="40" spans="1:7" x14ac:dyDescent="0.35">
      <c r="A40" s="41" t="s">
        <v>35</v>
      </c>
      <c r="E40" s="42">
        <v>7859592.5</v>
      </c>
      <c r="F40" s="43"/>
      <c r="G40" s="44"/>
    </row>
    <row r="41" spans="1:7" x14ac:dyDescent="0.35">
      <c r="A41" s="41" t="s">
        <v>36</v>
      </c>
      <c r="E41" s="45">
        <v>0</v>
      </c>
      <c r="F41" s="43"/>
      <c r="G41" s="44"/>
    </row>
    <row r="42" spans="1:7" x14ac:dyDescent="0.35">
      <c r="A42" s="26" t="s">
        <v>37</v>
      </c>
      <c r="E42" s="42">
        <v>7859592.5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38</v>
      </c>
      <c r="E44" s="42">
        <v>99410.1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39</v>
      </c>
      <c r="E47" s="49">
        <v>8248477.3899999997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40</v>
      </c>
      <c r="D49" s="51"/>
      <c r="E49" s="52"/>
      <c r="F49" s="43"/>
      <c r="G49" s="44"/>
    </row>
    <row r="50" spans="1:7" x14ac:dyDescent="0.35">
      <c r="D50" s="53" t="s">
        <v>41</v>
      </c>
      <c r="E50" s="53" t="s">
        <v>42</v>
      </c>
      <c r="F50" s="43"/>
      <c r="G50" s="44"/>
    </row>
    <row r="51" spans="1:7" x14ac:dyDescent="0.35">
      <c r="A51" s="26" t="s">
        <v>43</v>
      </c>
      <c r="D51" s="54">
        <v>14830</v>
      </c>
      <c r="E51" s="48">
        <v>78698080.920000002</v>
      </c>
      <c r="F51" s="43"/>
      <c r="G51" s="44"/>
    </row>
    <row r="52" spans="1:7" x14ac:dyDescent="0.35">
      <c r="A52" s="26" t="s">
        <v>44</v>
      </c>
      <c r="D52" s="10"/>
      <c r="E52" s="45">
        <v>7844831.8000000119</v>
      </c>
      <c r="F52" s="43"/>
      <c r="G52" s="44"/>
    </row>
    <row r="53" spans="1:7" x14ac:dyDescent="0.35">
      <c r="A53" s="26"/>
      <c r="D53" s="55">
        <v>14172</v>
      </c>
      <c r="E53" s="56">
        <v>70853249.11999999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45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39</v>
      </c>
      <c r="E57" s="57">
        <v>8248477.3899999997</v>
      </c>
      <c r="F57" s="43"/>
      <c r="G57" s="44"/>
    </row>
    <row r="58" spans="1:7" x14ac:dyDescent="0.35">
      <c r="A58" s="26" t="s">
        <v>46</v>
      </c>
      <c r="E58" s="57">
        <v>0</v>
      </c>
      <c r="F58" s="43"/>
      <c r="G58" s="44"/>
    </row>
    <row r="59" spans="1:7" x14ac:dyDescent="0.35">
      <c r="A59" s="26" t="s">
        <v>47</v>
      </c>
      <c r="E59" s="12">
        <v>8248477.3899999997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48</v>
      </c>
      <c r="E61" s="25"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49</v>
      </c>
      <c r="F63" s="43"/>
      <c r="G63" s="44"/>
    </row>
    <row r="64" spans="1:7" x14ac:dyDescent="0.35">
      <c r="A64" s="41" t="s">
        <v>50</v>
      </c>
      <c r="E64" s="57">
        <v>66208.960000000006</v>
      </c>
      <c r="F64" s="43"/>
      <c r="G64" s="44"/>
    </row>
    <row r="65" spans="1:7" x14ac:dyDescent="0.35">
      <c r="A65" s="41" t="s">
        <v>51</v>
      </c>
      <c r="E65" s="57">
        <v>66208.960000000006</v>
      </c>
      <c r="F65" s="43"/>
      <c r="G65" s="44"/>
    </row>
    <row r="66" spans="1:7" x14ac:dyDescent="0.35">
      <c r="A66" s="41" t="s">
        <v>52</v>
      </c>
      <c r="E66" s="12"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53</v>
      </c>
      <c r="F68" s="43"/>
      <c r="G68" s="44"/>
    </row>
    <row r="69" spans="1:7" x14ac:dyDescent="0.35">
      <c r="A69" s="41" t="s">
        <v>54</v>
      </c>
      <c r="F69" s="43"/>
      <c r="G69" s="44"/>
    </row>
    <row r="70" spans="1:7" x14ac:dyDescent="0.35">
      <c r="A70" s="58" t="s">
        <v>55</v>
      </c>
      <c r="E70" s="57">
        <v>0</v>
      </c>
      <c r="F70" s="43"/>
      <c r="G70" s="44"/>
    </row>
    <row r="71" spans="1:7" x14ac:dyDescent="0.35">
      <c r="A71" s="58" t="s">
        <v>56</v>
      </c>
      <c r="E71" s="57">
        <v>0</v>
      </c>
      <c r="F71" s="43"/>
      <c r="G71" s="44"/>
    </row>
    <row r="72" spans="1:7" x14ac:dyDescent="0.35">
      <c r="A72" s="58" t="s">
        <v>57</v>
      </c>
      <c r="E72" s="57">
        <v>0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58</v>
      </c>
      <c r="E74" s="57">
        <v>0</v>
      </c>
      <c r="F74" s="43"/>
      <c r="G74" s="44"/>
    </row>
    <row r="75" spans="1:7" x14ac:dyDescent="0.35">
      <c r="A75" s="58" t="s">
        <v>59</v>
      </c>
      <c r="E75" s="57"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60</v>
      </c>
      <c r="F77" s="43"/>
      <c r="G77" s="44"/>
    </row>
    <row r="78" spans="1:7" x14ac:dyDescent="0.35">
      <c r="A78" s="58" t="s">
        <v>61</v>
      </c>
      <c r="E78" s="57">
        <v>0</v>
      </c>
      <c r="F78" s="43"/>
      <c r="G78" s="44"/>
    </row>
    <row r="79" spans="1:7" x14ac:dyDescent="0.35">
      <c r="A79" s="58" t="s">
        <v>62</v>
      </c>
      <c r="E79" s="57">
        <v>0</v>
      </c>
      <c r="F79" s="43"/>
      <c r="G79" s="44"/>
    </row>
    <row r="80" spans="1:7" x14ac:dyDescent="0.35">
      <c r="A80" s="58" t="s">
        <v>63</v>
      </c>
      <c r="E80" s="57">
        <v>0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64</v>
      </c>
      <c r="E82" s="57">
        <v>0</v>
      </c>
      <c r="F82" s="43"/>
      <c r="G82" s="44"/>
    </row>
    <row r="83" spans="1:7" x14ac:dyDescent="0.35">
      <c r="A83" s="58" t="s">
        <v>65</v>
      </c>
      <c r="E83" s="57"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66</v>
      </c>
      <c r="F85" s="43"/>
      <c r="G85" s="44"/>
    </row>
    <row r="86" spans="1:7" x14ac:dyDescent="0.35">
      <c r="A86" s="58" t="s">
        <v>67</v>
      </c>
      <c r="E86" s="57">
        <v>0</v>
      </c>
      <c r="F86" s="43"/>
      <c r="G86" s="44"/>
    </row>
    <row r="87" spans="1:7" x14ac:dyDescent="0.35">
      <c r="A87" s="58" t="s">
        <v>68</v>
      </c>
      <c r="E87" s="57">
        <v>0</v>
      </c>
      <c r="F87" s="43"/>
      <c r="G87" s="44"/>
    </row>
    <row r="88" spans="1:7" x14ac:dyDescent="0.35">
      <c r="A88" s="58" t="s">
        <v>69</v>
      </c>
      <c r="E88" s="57">
        <v>0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70</v>
      </c>
      <c r="E90" s="57">
        <v>0</v>
      </c>
      <c r="F90" s="43"/>
      <c r="G90" s="44"/>
    </row>
    <row r="91" spans="1:7" x14ac:dyDescent="0.35">
      <c r="A91" s="58" t="s">
        <v>71</v>
      </c>
      <c r="E91" s="57"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72</v>
      </c>
      <c r="F93" s="43"/>
      <c r="G93" s="44"/>
    </row>
    <row r="94" spans="1:7" x14ac:dyDescent="0.35">
      <c r="A94" s="58" t="s">
        <v>73</v>
      </c>
      <c r="E94" s="57">
        <v>0</v>
      </c>
      <c r="F94" s="43"/>
      <c r="G94" s="44"/>
    </row>
    <row r="95" spans="1:7" x14ac:dyDescent="0.35">
      <c r="A95" s="58" t="s">
        <v>74</v>
      </c>
      <c r="E95" s="57">
        <v>0</v>
      </c>
      <c r="F95" s="43"/>
      <c r="G95" s="44"/>
    </row>
    <row r="96" spans="1:7" x14ac:dyDescent="0.35">
      <c r="A96" s="58" t="s">
        <v>75</v>
      </c>
      <c r="E96" s="57">
        <v>0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76</v>
      </c>
      <c r="E98" s="57">
        <v>0</v>
      </c>
      <c r="F98" s="43"/>
      <c r="G98" s="44"/>
    </row>
    <row r="99" spans="1:7" x14ac:dyDescent="0.35">
      <c r="A99" s="58" t="s">
        <v>77</v>
      </c>
      <c r="E99" s="57"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78</v>
      </c>
      <c r="F101" s="43"/>
      <c r="G101" s="44"/>
    </row>
    <row r="102" spans="1:7" x14ac:dyDescent="0.35">
      <c r="A102" s="58" t="s">
        <v>79</v>
      </c>
      <c r="E102" s="57">
        <v>0</v>
      </c>
      <c r="F102" s="43"/>
      <c r="G102" s="44"/>
    </row>
    <row r="103" spans="1:7" x14ac:dyDescent="0.35">
      <c r="A103" s="58" t="s">
        <v>80</v>
      </c>
      <c r="E103" s="57">
        <v>0</v>
      </c>
      <c r="F103" s="43"/>
      <c r="G103" s="44"/>
    </row>
    <row r="104" spans="1:7" x14ac:dyDescent="0.35">
      <c r="A104" s="58" t="s">
        <v>81</v>
      </c>
      <c r="E104" s="57">
        <v>43248.08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82</v>
      </c>
      <c r="E106" s="57">
        <v>43248.08</v>
      </c>
      <c r="F106" s="43"/>
      <c r="G106" s="44"/>
    </row>
    <row r="107" spans="1:7" x14ac:dyDescent="0.35">
      <c r="A107" s="58" t="s">
        <v>83</v>
      </c>
      <c r="E107" s="57"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84</v>
      </c>
      <c r="F109" s="43"/>
      <c r="G109" s="44"/>
    </row>
    <row r="110" spans="1:7" x14ac:dyDescent="0.35">
      <c r="A110" s="58" t="s">
        <v>85</v>
      </c>
      <c r="E110" s="12">
        <v>43248.08</v>
      </c>
      <c r="F110" s="43"/>
      <c r="G110" s="44"/>
    </row>
    <row r="111" spans="1:7" x14ac:dyDescent="0.35">
      <c r="A111" s="58" t="s">
        <v>86</v>
      </c>
      <c r="E111" s="12">
        <v>43248.08</v>
      </c>
      <c r="F111" s="43"/>
      <c r="G111" s="44"/>
    </row>
    <row r="112" spans="1:7" x14ac:dyDescent="0.35">
      <c r="A112" s="58" t="s">
        <v>87</v>
      </c>
      <c r="E112" s="12">
        <v>0</v>
      </c>
      <c r="F112" s="43"/>
      <c r="G112" s="44"/>
    </row>
    <row r="113" spans="1:7" x14ac:dyDescent="0.35">
      <c r="A113" s="58" t="s">
        <v>88</v>
      </c>
      <c r="E113" s="12"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89</v>
      </c>
      <c r="E115" s="22">
        <v>8139020.3526749993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90</v>
      </c>
      <c r="E117" s="59">
        <v>7844831.8000000119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91</v>
      </c>
      <c r="E119" s="57">
        <v>0</v>
      </c>
      <c r="F119" s="43"/>
      <c r="G119" s="44"/>
    </row>
    <row r="120" spans="1:7" x14ac:dyDescent="0.35">
      <c r="A120" s="41" t="s">
        <v>92</v>
      </c>
      <c r="E120" s="60">
        <v>7844831.8000000119</v>
      </c>
      <c r="F120" s="43"/>
      <c r="G120" s="44"/>
    </row>
    <row r="121" spans="1:7" x14ac:dyDescent="0.35">
      <c r="A121" s="41" t="s">
        <v>93</v>
      </c>
      <c r="E121" s="12"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94</v>
      </c>
      <c r="E123" s="12"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95</v>
      </c>
      <c r="E125" s="57">
        <v>0</v>
      </c>
      <c r="F125" s="43"/>
      <c r="G125" s="44"/>
    </row>
    <row r="126" spans="1:7" x14ac:dyDescent="0.35">
      <c r="A126" s="41" t="s">
        <v>96</v>
      </c>
      <c r="E126" s="12">
        <v>0</v>
      </c>
      <c r="F126" s="43"/>
      <c r="G126" s="44"/>
    </row>
    <row r="127" spans="1:7" x14ac:dyDescent="0.35">
      <c r="A127" s="41" t="s">
        <v>97</v>
      </c>
      <c r="E127" s="12"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98</v>
      </c>
      <c r="E129" s="12">
        <v>294188.55267498735</v>
      </c>
      <c r="F129" s="43"/>
      <c r="G129" s="44"/>
    </row>
    <row r="130" spans="1:7" x14ac:dyDescent="0.35">
      <c r="A130" s="41" t="s">
        <v>99</v>
      </c>
      <c r="E130" s="57">
        <v>0</v>
      </c>
      <c r="F130" s="43"/>
      <c r="G130" s="44"/>
    </row>
    <row r="131" spans="1:7" x14ac:dyDescent="0.35">
      <c r="A131" s="26" t="s">
        <v>100</v>
      </c>
      <c r="E131" s="12">
        <v>294188.55267498735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101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102</v>
      </c>
      <c r="E135" s="57">
        <v>0</v>
      </c>
      <c r="F135" s="43"/>
      <c r="G135" s="44"/>
    </row>
    <row r="136" spans="1:7" hidden="1" x14ac:dyDescent="0.35">
      <c r="A136" s="26" t="s">
        <v>103</v>
      </c>
      <c r="E136" s="61">
        <v>0</v>
      </c>
      <c r="F136" s="43"/>
      <c r="G136" s="44"/>
    </row>
    <row r="137" spans="1:7" hidden="1" x14ac:dyDescent="0.35">
      <c r="A137" s="26" t="s">
        <v>104</v>
      </c>
      <c r="E137" s="12"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105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106</v>
      </c>
      <c r="E143" s="12">
        <v>3255209.69</v>
      </c>
      <c r="F143" s="43"/>
      <c r="G143" s="44"/>
    </row>
    <row r="144" spans="1:7" x14ac:dyDescent="0.35">
      <c r="A144" s="26" t="s">
        <v>107</v>
      </c>
      <c r="E144" s="12">
        <v>3255209.69</v>
      </c>
      <c r="G144" s="44"/>
    </row>
    <row r="145" spans="1:256" x14ac:dyDescent="0.35">
      <c r="A145" s="26" t="s">
        <v>108</v>
      </c>
      <c r="E145" s="57">
        <v>3255209.69</v>
      </c>
      <c r="F145" s="43"/>
      <c r="G145" s="44"/>
    </row>
    <row r="146" spans="1:256" x14ac:dyDescent="0.35">
      <c r="A146" s="62" t="s">
        <v>109</v>
      </c>
      <c r="B146" s="62"/>
      <c r="C146" s="62"/>
      <c r="D146" s="62"/>
      <c r="E146" s="57"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110</v>
      </c>
      <c r="E147" s="12">
        <v>3255209.69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111</v>
      </c>
      <c r="D149" s="63"/>
      <c r="E149" s="22">
        <v>3255209.69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112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113</v>
      </c>
      <c r="E153" s="64">
        <v>4.58454477E-2</v>
      </c>
      <c r="F153" s="43"/>
      <c r="G153" s="44"/>
    </row>
    <row r="154" spans="1:256" x14ac:dyDescent="0.35">
      <c r="A154" s="26" t="s">
        <v>114</v>
      </c>
      <c r="E154" s="60">
        <v>15.051484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42</v>
      </c>
      <c r="E156" s="53" t="s">
        <v>41</v>
      </c>
      <c r="F156" s="43"/>
      <c r="G156" s="44"/>
    </row>
    <row r="157" spans="1:256" x14ac:dyDescent="0.35">
      <c r="A157" s="26" t="s">
        <v>115</v>
      </c>
      <c r="D157" s="12">
        <v>108678.8</v>
      </c>
      <c r="E157" s="2">
        <v>11</v>
      </c>
      <c r="F157" s="65"/>
      <c r="G157" s="44"/>
    </row>
    <row r="158" spans="1:256" x14ac:dyDescent="0.35">
      <c r="A158" s="26" t="s">
        <v>116</v>
      </c>
      <c r="D158" s="61">
        <v>99410.1</v>
      </c>
      <c r="F158" s="43"/>
      <c r="G158" s="44"/>
    </row>
    <row r="159" spans="1:256" x14ac:dyDescent="0.35">
      <c r="A159" s="2" t="s">
        <v>117</v>
      </c>
      <c r="D159" s="22">
        <v>9268.6999999999971</v>
      </c>
    </row>
    <row r="160" spans="1:256" x14ac:dyDescent="0.35">
      <c r="A160" s="26" t="s">
        <v>118</v>
      </c>
      <c r="D160" s="12">
        <v>79450748.790000007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119</v>
      </c>
      <c r="D162" s="66">
        <v>8.4579747000000007E-3</v>
      </c>
      <c r="F162" s="65"/>
      <c r="G162" s="44"/>
    </row>
    <row r="163" spans="1:7" x14ac:dyDescent="0.35">
      <c r="A163" s="26" t="s">
        <v>120</v>
      </c>
      <c r="D163" s="66">
        <v>7.1885760000000003E-4</v>
      </c>
      <c r="F163" s="65"/>
      <c r="G163" s="44"/>
    </row>
    <row r="164" spans="1:7" x14ac:dyDescent="0.35">
      <c r="A164" s="26" t="s">
        <v>121</v>
      </c>
      <c r="D164" s="66">
        <v>-1.3041136199999999E-2</v>
      </c>
      <c r="F164" s="65"/>
      <c r="G164" s="44"/>
    </row>
    <row r="165" spans="1:7" x14ac:dyDescent="0.35">
      <c r="A165" s="26" t="s">
        <v>122</v>
      </c>
      <c r="D165" s="66">
        <v>1.3999163216696974E-3</v>
      </c>
      <c r="F165" s="43"/>
      <c r="G165" s="44"/>
    </row>
    <row r="166" spans="1:7" x14ac:dyDescent="0.35">
      <c r="A166" s="26" t="s">
        <v>123</v>
      </c>
      <c r="D166" s="64">
        <v>-6.1609689458257556E-4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124</v>
      </c>
      <c r="D168" s="22">
        <v>14258039.690000001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125</v>
      </c>
      <c r="D170" s="53" t="s">
        <v>42</v>
      </c>
      <c r="E170" s="53" t="s">
        <v>41</v>
      </c>
      <c r="F170" s="67" t="s">
        <v>126</v>
      </c>
      <c r="G170" s="44"/>
    </row>
    <row r="171" spans="1:7" x14ac:dyDescent="0.35">
      <c r="A171" s="41" t="s">
        <v>127</v>
      </c>
      <c r="D171" s="57">
        <v>2331264.86</v>
      </c>
      <c r="E171" s="68">
        <v>236</v>
      </c>
      <c r="F171" s="66">
        <v>3.2613095430640761E-2</v>
      </c>
      <c r="G171" s="44"/>
    </row>
    <row r="172" spans="1:7" x14ac:dyDescent="0.35">
      <c r="A172" s="41" t="s">
        <v>128</v>
      </c>
      <c r="D172" s="57">
        <v>446215.44</v>
      </c>
      <c r="E172" s="68">
        <v>50</v>
      </c>
      <c r="F172" s="66">
        <v>6.2423051867840354E-3</v>
      </c>
      <c r="G172" s="44"/>
    </row>
    <row r="173" spans="1:7" x14ac:dyDescent="0.35">
      <c r="A173" s="41" t="s">
        <v>129</v>
      </c>
      <c r="D173" s="19">
        <v>88555.86</v>
      </c>
      <c r="E173" s="69">
        <v>10</v>
      </c>
      <c r="F173" s="66">
        <v>1.2388471008491343E-3</v>
      </c>
      <c r="G173" s="44"/>
    </row>
    <row r="174" spans="1:7" x14ac:dyDescent="0.35">
      <c r="A174" s="41" t="s">
        <v>130</v>
      </c>
      <c r="D174" s="70">
        <v>0</v>
      </c>
      <c r="E174" s="71">
        <v>0</v>
      </c>
      <c r="F174" s="72">
        <v>0</v>
      </c>
      <c r="G174" s="44"/>
    </row>
    <row r="175" spans="1:7" x14ac:dyDescent="0.35">
      <c r="A175" s="26" t="s">
        <v>131</v>
      </c>
      <c r="D175" s="73">
        <v>2866036.1599999997</v>
      </c>
      <c r="E175" s="68">
        <v>296</v>
      </c>
      <c r="F175" s="74">
        <v>4.0094247718273933E-2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132</v>
      </c>
      <c r="D177" s="66"/>
      <c r="E177" s="66"/>
      <c r="F177" s="65"/>
      <c r="G177" s="44"/>
    </row>
    <row r="178" spans="1:7" x14ac:dyDescent="0.35">
      <c r="A178" s="26" t="s">
        <v>133</v>
      </c>
      <c r="D178" s="66">
        <v>6.5732669000000002E-3</v>
      </c>
      <c r="E178" s="66">
        <v>3.5585005000000002E-3</v>
      </c>
      <c r="F178" s="65"/>
      <c r="G178" s="44"/>
    </row>
    <row r="179" spans="1:7" x14ac:dyDescent="0.35">
      <c r="A179" s="26" t="s">
        <v>134</v>
      </c>
      <c r="D179" s="66">
        <v>3.6628932E-3</v>
      </c>
      <c r="E179" s="66">
        <v>2.0584073E-3</v>
      </c>
      <c r="F179" s="65"/>
      <c r="G179" s="44"/>
    </row>
    <row r="180" spans="1:7" x14ac:dyDescent="0.35">
      <c r="A180" s="26" t="s">
        <v>135</v>
      </c>
      <c r="D180" s="66">
        <v>6.2357109999999997E-3</v>
      </c>
      <c r="E180" s="66">
        <v>3.3041133000000001E-3</v>
      </c>
      <c r="F180" s="65"/>
      <c r="G180" s="44"/>
    </row>
    <row r="181" spans="1:7" x14ac:dyDescent="0.35">
      <c r="A181" s="26" t="s">
        <v>136</v>
      </c>
      <c r="D181" s="66">
        <v>7.4811522876331703E-3</v>
      </c>
      <c r="E181" s="66">
        <v>4.2337002540220152E-3</v>
      </c>
      <c r="F181" s="43"/>
      <c r="G181" s="44"/>
    </row>
    <row r="182" spans="1:7" x14ac:dyDescent="0.35">
      <c r="A182" s="26" t="s">
        <v>137</v>
      </c>
      <c r="D182" s="66">
        <v>5.9882558469082931E-3</v>
      </c>
      <c r="E182" s="66">
        <v>3.288680338505504E-3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138</v>
      </c>
      <c r="D184" s="75">
        <v>542174.26</v>
      </c>
      <c r="F184" s="43"/>
      <c r="G184" s="44"/>
    </row>
    <row r="185" spans="1:7" x14ac:dyDescent="0.35">
      <c r="A185" s="2" t="s">
        <v>139</v>
      </c>
      <c r="D185" s="66">
        <v>7.5847155699919214E-3</v>
      </c>
      <c r="F185" s="43"/>
      <c r="G185" s="44"/>
    </row>
    <row r="186" spans="1:7" x14ac:dyDescent="0.35">
      <c r="A186" s="2" t="s">
        <v>140</v>
      </c>
      <c r="D186" s="66">
        <v>4.9000000000000002E-2</v>
      </c>
      <c r="F186" s="43"/>
      <c r="G186" s="44"/>
    </row>
    <row r="187" spans="1:7" x14ac:dyDescent="0.35">
      <c r="A187" s="2" t="s">
        <v>141</v>
      </c>
      <c r="D187" s="76" t="s">
        <v>155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142</v>
      </c>
      <c r="D189" s="77">
        <v>951638.77</v>
      </c>
      <c r="F189" s="43"/>
      <c r="G189" s="78"/>
    </row>
    <row r="190" spans="1:7" x14ac:dyDescent="0.35">
      <c r="A190" s="2" t="s">
        <v>143</v>
      </c>
      <c r="B190" s="79"/>
      <c r="C190" s="79"/>
      <c r="D190" s="80">
        <v>102</v>
      </c>
      <c r="F190" s="43"/>
      <c r="G190" s="78"/>
    </row>
    <row r="191" spans="1:7" x14ac:dyDescent="0.35">
      <c r="F191" s="43"/>
      <c r="G191" s="78"/>
    </row>
    <row r="192" spans="1:7" x14ac:dyDescent="0.35">
      <c r="A192" s="2" t="s">
        <v>144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1"/>
      <c r="F194" s="43"/>
      <c r="G194" s="44"/>
    </row>
    <row r="195" spans="1:7" x14ac:dyDescent="0.35">
      <c r="A195" s="26" t="s">
        <v>145</v>
      </c>
      <c r="E195" s="10"/>
      <c r="F195" s="43"/>
      <c r="G195" s="44"/>
    </row>
    <row r="196" spans="1:7" x14ac:dyDescent="0.35">
      <c r="A196" s="26" t="s">
        <v>146</v>
      </c>
      <c r="E196" s="10"/>
      <c r="F196" s="43"/>
      <c r="G196" s="44"/>
    </row>
    <row r="197" spans="1:7" x14ac:dyDescent="0.35">
      <c r="A197" s="26" t="s">
        <v>147</v>
      </c>
      <c r="E197" s="81"/>
      <c r="F197" s="43"/>
      <c r="G197" s="44"/>
    </row>
    <row r="198" spans="1:7" x14ac:dyDescent="0.35">
      <c r="A198" s="26" t="s">
        <v>148</v>
      </c>
      <c r="E198" s="81" t="s">
        <v>156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149</v>
      </c>
      <c r="E200" s="10"/>
      <c r="F200" s="43"/>
      <c r="G200" s="44"/>
    </row>
    <row r="201" spans="1:7" x14ac:dyDescent="0.35">
      <c r="A201" s="26" t="s">
        <v>150</v>
      </c>
      <c r="E201" s="81" t="s">
        <v>156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151</v>
      </c>
      <c r="E203" s="10"/>
      <c r="F203" s="43"/>
      <c r="G203" s="44"/>
    </row>
    <row r="204" spans="1:7" x14ac:dyDescent="0.35">
      <c r="A204" s="26" t="s">
        <v>152</v>
      </c>
      <c r="E204" s="81" t="s">
        <v>156</v>
      </c>
      <c r="F204" s="43"/>
      <c r="G204" s="44"/>
    </row>
    <row r="205" spans="1:7" x14ac:dyDescent="0.35">
      <c r="A205" s="26"/>
      <c r="E205" s="81"/>
      <c r="F205" s="43"/>
      <c r="G205" s="44"/>
    </row>
    <row r="206" spans="1:7" x14ac:dyDescent="0.35">
      <c r="A206" s="26" t="s">
        <v>153</v>
      </c>
      <c r="E206" s="10"/>
      <c r="G206" s="44"/>
    </row>
    <row r="207" spans="1:7" x14ac:dyDescent="0.35">
      <c r="A207" s="26" t="s">
        <v>154</v>
      </c>
      <c r="E207" s="81" t="s">
        <v>156</v>
      </c>
      <c r="G207" s="44"/>
    </row>
    <row r="214" spans="1:5" x14ac:dyDescent="0.35">
      <c r="A214" s="82"/>
      <c r="B214" s="82"/>
      <c r="C214" s="82"/>
      <c r="D214" s="82"/>
      <c r="E214" s="82"/>
    </row>
    <row r="215" spans="1:5" x14ac:dyDescent="0.35">
      <c r="A215" s="82"/>
      <c r="B215" s="82"/>
      <c r="C215" s="82"/>
      <c r="D215" s="82"/>
      <c r="E215" s="82"/>
    </row>
    <row r="216" spans="1:5" x14ac:dyDescent="0.35">
      <c r="A216" s="82"/>
      <c r="B216" s="82"/>
      <c r="C216" s="82"/>
      <c r="D216" s="82"/>
      <c r="E216" s="82"/>
    </row>
    <row r="217" spans="1:5" x14ac:dyDescent="0.35">
      <c r="A217" s="82"/>
      <c r="B217" s="82"/>
      <c r="C217" s="82"/>
      <c r="D217" s="82"/>
      <c r="E217" s="82"/>
    </row>
    <row r="218" spans="1:5" x14ac:dyDescent="0.35">
      <c r="A218" s="82"/>
      <c r="B218" s="82"/>
      <c r="C218" s="82"/>
      <c r="D218" s="82"/>
      <c r="E218" s="82"/>
    </row>
    <row r="219" spans="1:5" x14ac:dyDescent="0.35">
      <c r="A219" s="82"/>
      <c r="B219" s="82"/>
      <c r="C219" s="82"/>
      <c r="D219" s="82"/>
      <c r="E219" s="82"/>
    </row>
    <row r="220" spans="1:5" x14ac:dyDescent="0.35">
      <c r="A220" s="82"/>
      <c r="B220" s="82"/>
      <c r="C220" s="82"/>
      <c r="D220" s="82"/>
      <c r="E220" s="82"/>
    </row>
    <row r="222" spans="1:5" x14ac:dyDescent="0.35">
      <c r="A222" s="82"/>
      <c r="B222" s="82"/>
      <c r="C222" s="82"/>
      <c r="D222" s="82"/>
      <c r="E222" s="82"/>
    </row>
    <row r="223" spans="1:5" x14ac:dyDescent="0.35">
      <c r="A223" s="82"/>
      <c r="B223" s="82"/>
      <c r="C223" s="82"/>
      <c r="D223" s="82"/>
      <c r="E223" s="82"/>
    </row>
    <row r="224" spans="1:5" x14ac:dyDescent="0.35">
      <c r="A224" s="82"/>
      <c r="B224" s="82"/>
      <c r="C224" s="82"/>
      <c r="D224" s="82"/>
      <c r="E224" s="82"/>
    </row>
    <row r="225" spans="1:5" x14ac:dyDescent="0.35">
      <c r="A225" s="82"/>
      <c r="B225" s="82"/>
      <c r="C225" s="82"/>
      <c r="D225" s="82"/>
      <c r="E225" s="82"/>
    </row>
    <row r="226" spans="1:5" x14ac:dyDescent="0.35">
      <c r="A226" s="82"/>
      <c r="B226" s="82"/>
      <c r="C226" s="82"/>
      <c r="D226" s="82"/>
      <c r="E226" s="82"/>
    </row>
    <row r="227" spans="1:5" x14ac:dyDescent="0.35">
      <c r="A227" s="82"/>
      <c r="B227" s="82"/>
      <c r="C227" s="82"/>
      <c r="D227" s="82"/>
      <c r="E227" s="82"/>
    </row>
    <row r="228" spans="1:5" x14ac:dyDescent="0.35">
      <c r="A228" s="82"/>
      <c r="B228" s="82"/>
      <c r="C228" s="82"/>
      <c r="D228" s="82"/>
      <c r="E228" s="82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19-C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B14A2-D1F2-43CC-B33F-8BB4E0ABC4CC}">
  <sheetPr codeName="Sheet7">
    <pageSetUpPr fitToPage="1"/>
  </sheetPr>
  <dimension ref="A1:IV228"/>
  <sheetViews>
    <sheetView showRuler="0" zoomScale="80" zoomScaleNormal="80" zoomScaleSheetLayoutView="90" workbookViewId="0">
      <selection activeCell="H31" sqref="H31"/>
    </sheetView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0</v>
      </c>
    </row>
    <row r="2" spans="1:13" ht="15.75" customHeight="1" x14ac:dyDescent="0.45">
      <c r="C2" s="5"/>
    </row>
    <row r="3" spans="1:13" ht="15.75" customHeight="1" x14ac:dyDescent="0.45">
      <c r="A3" s="2" t="s">
        <v>1</v>
      </c>
      <c r="B3" s="6">
        <v>45016</v>
      </c>
      <c r="C3" s="7" t="s">
        <v>2</v>
      </c>
      <c r="D3" s="2">
        <v>30</v>
      </c>
      <c r="E3" s="2" t="s">
        <v>3</v>
      </c>
      <c r="F3" s="8">
        <v>44986</v>
      </c>
      <c r="G3" s="2"/>
    </row>
    <row r="4" spans="1:13" ht="15.75" customHeight="1" x14ac:dyDescent="0.45">
      <c r="A4" s="2" t="s">
        <v>4</v>
      </c>
      <c r="B4" s="6">
        <v>45033</v>
      </c>
      <c r="C4" s="7" t="s">
        <v>5</v>
      </c>
      <c r="D4" s="9">
        <v>33</v>
      </c>
      <c r="E4" s="2" t="s">
        <v>6</v>
      </c>
      <c r="F4" s="8">
        <v>45016</v>
      </c>
      <c r="G4" s="2"/>
    </row>
    <row r="5" spans="1:13" ht="17.25" customHeight="1" x14ac:dyDescent="0.45">
      <c r="C5" s="5"/>
      <c r="E5" s="2" t="s">
        <v>7</v>
      </c>
      <c r="F5" s="8">
        <v>45000</v>
      </c>
      <c r="G5" s="2"/>
    </row>
    <row r="6" spans="1:13" ht="15.75" customHeight="1" x14ac:dyDescent="0.45">
      <c r="C6" s="5"/>
      <c r="E6" s="2" t="s">
        <v>8</v>
      </c>
      <c r="F6" s="8">
        <v>45033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9</v>
      </c>
      <c r="C9" s="14" t="s">
        <v>10</v>
      </c>
      <c r="D9" s="14" t="s">
        <v>11</v>
      </c>
      <c r="E9" s="14" t="s">
        <v>12</v>
      </c>
      <c r="F9" s="15" t="s">
        <v>13</v>
      </c>
    </row>
    <row r="10" spans="1:13" x14ac:dyDescent="0.35">
      <c r="A10" s="2" t="s">
        <v>14</v>
      </c>
      <c r="B10" s="16"/>
      <c r="C10" s="17">
        <v>1364914302.27</v>
      </c>
      <c r="D10" s="18">
        <v>178047493.62</v>
      </c>
      <c r="E10" s="19">
        <v>163762643.75999999</v>
      </c>
      <c r="F10" s="20">
        <v>0.12576965794358155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15</v>
      </c>
      <c r="B11" s="16"/>
      <c r="C11" s="23">
        <v>62830425.780000001</v>
      </c>
      <c r="D11" s="18">
        <v>2877377.28</v>
      </c>
      <c r="E11" s="19">
        <v>2508915.9500000002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16</v>
      </c>
      <c r="B12" s="16"/>
      <c r="C12" s="24">
        <v>1302083876.49</v>
      </c>
      <c r="D12" s="18">
        <v>175170116.34</v>
      </c>
      <c r="E12" s="19">
        <v>161253727.81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17</v>
      </c>
      <c r="B13" s="10"/>
      <c r="C13" s="24">
        <v>1302083876.49</v>
      </c>
      <c r="D13" s="18">
        <v>175170116.34000102</v>
      </c>
      <c r="E13" s="19">
        <v>161253727.81000102</v>
      </c>
      <c r="F13" s="20">
        <v>0.12384281129775547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18</v>
      </c>
      <c r="B14" s="27">
        <v>1.9597799999999999E-2</v>
      </c>
      <c r="C14" s="23">
        <v>275000000</v>
      </c>
      <c r="D14" s="18">
        <v>0</v>
      </c>
      <c r="E14" s="19">
        <v>0</v>
      </c>
      <c r="F14" s="20">
        <v>0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19</v>
      </c>
      <c r="B15" s="27">
        <v>1.9699999999999999E-2</v>
      </c>
      <c r="C15" s="23">
        <v>371250000</v>
      </c>
      <c r="D15" s="18">
        <v>0</v>
      </c>
      <c r="E15" s="19">
        <v>0</v>
      </c>
      <c r="F15" s="20">
        <v>0</v>
      </c>
      <c r="G15" s="21"/>
      <c r="I15" s="22"/>
      <c r="J15" s="22"/>
      <c r="K15" s="22"/>
      <c r="L15" s="22"/>
      <c r="M15" s="22"/>
    </row>
    <row r="16" spans="1:13" x14ac:dyDescent="0.35">
      <c r="A16" s="26" t="s">
        <v>20</v>
      </c>
      <c r="B16" s="27">
        <v>4.9244299999999998E-2</v>
      </c>
      <c r="C16" s="23">
        <v>60000000</v>
      </c>
      <c r="D16" s="18">
        <v>0</v>
      </c>
      <c r="E16" s="19">
        <v>0</v>
      </c>
      <c r="F16" s="20">
        <v>0</v>
      </c>
      <c r="G16" s="21"/>
      <c r="I16" s="22"/>
      <c r="J16" s="22"/>
      <c r="K16" s="22"/>
      <c r="L16" s="22"/>
      <c r="M16" s="22"/>
    </row>
    <row r="17" spans="1:13" x14ac:dyDescent="0.35">
      <c r="A17" s="26" t="s">
        <v>21</v>
      </c>
      <c r="B17" s="27">
        <v>1.9300000000000001E-2</v>
      </c>
      <c r="C17" s="23">
        <v>431250000</v>
      </c>
      <c r="D17" s="18">
        <v>10586239.850001</v>
      </c>
      <c r="E17" s="19">
        <v>0</v>
      </c>
      <c r="F17" s="20">
        <v>0</v>
      </c>
      <c r="G17" s="21"/>
      <c r="I17" s="22"/>
      <c r="J17" s="22"/>
      <c r="K17" s="22"/>
      <c r="L17" s="22"/>
      <c r="M17" s="22"/>
    </row>
    <row r="18" spans="1:13" x14ac:dyDescent="0.35">
      <c r="A18" s="26" t="s">
        <v>22</v>
      </c>
      <c r="B18" s="27">
        <v>1.95E-2</v>
      </c>
      <c r="C18" s="23">
        <v>112500000</v>
      </c>
      <c r="D18" s="18">
        <v>112500000</v>
      </c>
      <c r="E18" s="19">
        <v>109169851.32000101</v>
      </c>
      <c r="F18" s="20">
        <v>0.97039867840000893</v>
      </c>
      <c r="I18" s="22"/>
      <c r="J18" s="22"/>
      <c r="K18" s="22"/>
      <c r="L18" s="22"/>
      <c r="M18" s="22"/>
    </row>
    <row r="19" spans="1:13" x14ac:dyDescent="0.35">
      <c r="A19" s="26" t="s">
        <v>23</v>
      </c>
      <c r="B19" s="27">
        <v>0</v>
      </c>
      <c r="C19" s="17">
        <v>52083876.490000002</v>
      </c>
      <c r="D19" s="18">
        <v>52083876.490000002</v>
      </c>
      <c r="E19" s="19">
        <v>52083876.490000002</v>
      </c>
      <c r="F19" s="20"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13" x14ac:dyDescent="0.35">
      <c r="A23" s="26" t="s">
        <v>18</v>
      </c>
      <c r="B23" s="18">
        <v>0</v>
      </c>
      <c r="C23" s="18">
        <v>0</v>
      </c>
      <c r="D23" s="34">
        <v>0</v>
      </c>
      <c r="E23" s="35">
        <v>0</v>
      </c>
      <c r="F23" s="31"/>
    </row>
    <row r="24" spans="1:13" x14ac:dyDescent="0.35">
      <c r="A24" s="26" t="s">
        <v>19</v>
      </c>
      <c r="B24" s="18">
        <v>0</v>
      </c>
      <c r="C24" s="18">
        <v>0</v>
      </c>
      <c r="D24" s="34">
        <v>0</v>
      </c>
      <c r="E24" s="35">
        <v>0</v>
      </c>
      <c r="F24" s="31"/>
    </row>
    <row r="25" spans="1:13" x14ac:dyDescent="0.35">
      <c r="A25" s="26" t="s">
        <v>20</v>
      </c>
      <c r="B25" s="18">
        <v>0</v>
      </c>
      <c r="C25" s="18">
        <v>0</v>
      </c>
      <c r="D25" s="34">
        <v>0</v>
      </c>
      <c r="E25" s="35">
        <v>0</v>
      </c>
      <c r="F25" s="31"/>
    </row>
    <row r="26" spans="1:13" x14ac:dyDescent="0.35">
      <c r="A26" s="26" t="s">
        <v>21</v>
      </c>
      <c r="B26" s="18">
        <v>10586239.850001</v>
      </c>
      <c r="C26" s="18">
        <v>17026.2</v>
      </c>
      <c r="D26" s="34">
        <v>24.547802550726956</v>
      </c>
      <c r="E26" s="35">
        <v>3.9481043478260869E-2</v>
      </c>
      <c r="F26" s="31"/>
    </row>
    <row r="27" spans="1:13" x14ac:dyDescent="0.35">
      <c r="A27" s="26" t="s">
        <v>22</v>
      </c>
      <c r="B27" s="18">
        <v>3330148.6799990013</v>
      </c>
      <c r="C27" s="18">
        <v>182812.5</v>
      </c>
      <c r="D27" s="34">
        <v>29.601321599991124</v>
      </c>
      <c r="E27" s="35">
        <v>1.625</v>
      </c>
      <c r="F27" s="31"/>
    </row>
    <row r="28" spans="1:13" x14ac:dyDescent="0.35">
      <c r="A28" s="26" t="s">
        <v>23</v>
      </c>
      <c r="B28" s="18">
        <v>0</v>
      </c>
      <c r="C28" s="18">
        <v>0</v>
      </c>
      <c r="D28" s="34">
        <v>0</v>
      </c>
      <c r="E28" s="35">
        <v>0</v>
      </c>
      <c r="F28" s="31"/>
    </row>
    <row r="29" spans="1:13" ht="18" thickBot="1" x14ac:dyDescent="0.4">
      <c r="A29" s="2" t="s">
        <v>28</v>
      </c>
      <c r="B29" s="36">
        <v>13916388.530000001</v>
      </c>
      <c r="C29" s="36">
        <v>199838.7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29</v>
      </c>
      <c r="E32" s="40"/>
    </row>
    <row r="33" spans="1:7" x14ac:dyDescent="0.35">
      <c r="E33" s="40"/>
    </row>
    <row r="34" spans="1:7" x14ac:dyDescent="0.35">
      <c r="A34" s="26" t="s">
        <v>30</v>
      </c>
    </row>
    <row r="35" spans="1:7" x14ac:dyDescent="0.35">
      <c r="A35" s="41" t="s">
        <v>31</v>
      </c>
      <c r="E35" s="42">
        <v>598001.61</v>
      </c>
      <c r="F35" s="43"/>
      <c r="G35" s="44"/>
    </row>
    <row r="36" spans="1:7" x14ac:dyDescent="0.35">
      <c r="A36" s="41" t="s">
        <v>32</v>
      </c>
      <c r="E36" s="45">
        <v>0</v>
      </c>
      <c r="F36" s="43"/>
      <c r="G36" s="44"/>
    </row>
    <row r="37" spans="1:7" x14ac:dyDescent="0.35">
      <c r="A37" s="26" t="s">
        <v>33</v>
      </c>
      <c r="E37" s="42">
        <v>598001.61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34</v>
      </c>
      <c r="E39" s="46"/>
      <c r="F39" s="43"/>
      <c r="G39" s="44"/>
    </row>
    <row r="40" spans="1:7" x14ac:dyDescent="0.35">
      <c r="A40" s="41" t="s">
        <v>35</v>
      </c>
      <c r="E40" s="42">
        <v>14127239.189999999</v>
      </c>
      <c r="F40" s="43"/>
      <c r="G40" s="44"/>
    </row>
    <row r="41" spans="1:7" x14ac:dyDescent="0.35">
      <c r="A41" s="41" t="s">
        <v>36</v>
      </c>
      <c r="E41" s="45">
        <v>0</v>
      </c>
      <c r="F41" s="43"/>
      <c r="G41" s="44"/>
    </row>
    <row r="42" spans="1:7" x14ac:dyDescent="0.35">
      <c r="A42" s="26" t="s">
        <v>37</v>
      </c>
      <c r="E42" s="42">
        <v>14127239.189999999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38</v>
      </c>
      <c r="E44" s="42">
        <v>266397.11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39</v>
      </c>
      <c r="E47" s="49">
        <v>14991637.909999998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40</v>
      </c>
      <c r="D49" s="51"/>
      <c r="E49" s="52"/>
      <c r="F49" s="43"/>
      <c r="G49" s="44"/>
    </row>
    <row r="50" spans="1:7" x14ac:dyDescent="0.35">
      <c r="D50" s="53" t="s">
        <v>41</v>
      </c>
      <c r="E50" s="53" t="s">
        <v>42</v>
      </c>
      <c r="F50" s="43"/>
      <c r="G50" s="44"/>
    </row>
    <row r="51" spans="1:7" x14ac:dyDescent="0.35">
      <c r="A51" s="26" t="s">
        <v>43</v>
      </c>
      <c r="D51" s="54">
        <v>21700</v>
      </c>
      <c r="E51" s="48">
        <v>175170116.34</v>
      </c>
      <c r="F51" s="43"/>
      <c r="G51" s="44"/>
    </row>
    <row r="52" spans="1:7" x14ac:dyDescent="0.35">
      <c r="A52" s="26" t="s">
        <v>44</v>
      </c>
      <c r="D52" s="10"/>
      <c r="E52" s="45">
        <v>13916388.530000001</v>
      </c>
      <c r="F52" s="43"/>
      <c r="G52" s="44"/>
    </row>
    <row r="53" spans="1:7" x14ac:dyDescent="0.35">
      <c r="A53" s="26"/>
      <c r="D53" s="55">
        <v>20896</v>
      </c>
      <c r="E53" s="56">
        <v>161253727.81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45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39</v>
      </c>
      <c r="E57" s="57">
        <v>14991637.909999998</v>
      </c>
      <c r="F57" s="43"/>
      <c r="G57" s="44"/>
    </row>
    <row r="58" spans="1:7" x14ac:dyDescent="0.35">
      <c r="A58" s="26" t="s">
        <v>46</v>
      </c>
      <c r="E58" s="57">
        <v>0</v>
      </c>
      <c r="F58" s="43"/>
      <c r="G58" s="44"/>
    </row>
    <row r="59" spans="1:7" x14ac:dyDescent="0.35">
      <c r="A59" s="26" t="s">
        <v>47</v>
      </c>
      <c r="E59" s="12">
        <v>14991637.909999998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48</v>
      </c>
      <c r="E61" s="25"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49</v>
      </c>
      <c r="F63" s="43"/>
      <c r="G63" s="44"/>
    </row>
    <row r="64" spans="1:7" x14ac:dyDescent="0.35">
      <c r="A64" s="41" t="s">
        <v>50</v>
      </c>
      <c r="E64" s="57">
        <v>148372.91</v>
      </c>
      <c r="F64" s="43"/>
      <c r="G64" s="44"/>
    </row>
    <row r="65" spans="1:7" x14ac:dyDescent="0.35">
      <c r="A65" s="41" t="s">
        <v>51</v>
      </c>
      <c r="E65" s="57">
        <v>148372.91</v>
      </c>
      <c r="F65" s="43"/>
      <c r="G65" s="44"/>
    </row>
    <row r="66" spans="1:7" x14ac:dyDescent="0.35">
      <c r="A66" s="41" t="s">
        <v>52</v>
      </c>
      <c r="E66" s="12"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53</v>
      </c>
      <c r="F68" s="43"/>
      <c r="G68" s="44"/>
    </row>
    <row r="69" spans="1:7" x14ac:dyDescent="0.35">
      <c r="A69" s="41" t="s">
        <v>54</v>
      </c>
      <c r="F69" s="43"/>
      <c r="G69" s="44"/>
    </row>
    <row r="70" spans="1:7" x14ac:dyDescent="0.35">
      <c r="A70" s="58" t="s">
        <v>55</v>
      </c>
      <c r="E70" s="57">
        <v>0</v>
      </c>
      <c r="F70" s="43"/>
      <c r="G70" s="44"/>
    </row>
    <row r="71" spans="1:7" x14ac:dyDescent="0.35">
      <c r="A71" s="58" t="s">
        <v>56</v>
      </c>
      <c r="E71" s="57">
        <v>0</v>
      </c>
      <c r="F71" s="43"/>
      <c r="G71" s="44"/>
    </row>
    <row r="72" spans="1:7" x14ac:dyDescent="0.35">
      <c r="A72" s="58" t="s">
        <v>57</v>
      </c>
      <c r="E72" s="57">
        <v>0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58</v>
      </c>
      <c r="E74" s="57">
        <v>0</v>
      </c>
      <c r="F74" s="43"/>
      <c r="G74" s="44"/>
    </row>
    <row r="75" spans="1:7" x14ac:dyDescent="0.35">
      <c r="A75" s="58" t="s">
        <v>59</v>
      </c>
      <c r="E75" s="57"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60</v>
      </c>
      <c r="F77" s="43"/>
      <c r="G77" s="44"/>
    </row>
    <row r="78" spans="1:7" x14ac:dyDescent="0.35">
      <c r="A78" s="58" t="s">
        <v>61</v>
      </c>
      <c r="E78" s="57">
        <v>0</v>
      </c>
      <c r="F78" s="43"/>
      <c r="G78" s="44"/>
    </row>
    <row r="79" spans="1:7" x14ac:dyDescent="0.35">
      <c r="A79" s="58" t="s">
        <v>62</v>
      </c>
      <c r="E79" s="57">
        <v>0</v>
      </c>
      <c r="F79" s="43"/>
      <c r="G79" s="44"/>
    </row>
    <row r="80" spans="1:7" x14ac:dyDescent="0.35">
      <c r="A80" s="58" t="s">
        <v>63</v>
      </c>
      <c r="E80" s="57">
        <v>0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64</v>
      </c>
      <c r="E82" s="57">
        <v>0</v>
      </c>
      <c r="F82" s="43"/>
      <c r="G82" s="44"/>
    </row>
    <row r="83" spans="1:7" x14ac:dyDescent="0.35">
      <c r="A83" s="58" t="s">
        <v>65</v>
      </c>
      <c r="E83" s="57"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66</v>
      </c>
      <c r="F85" s="43"/>
      <c r="G85" s="44"/>
    </row>
    <row r="86" spans="1:7" x14ac:dyDescent="0.35">
      <c r="A86" s="58" t="s">
        <v>67</v>
      </c>
      <c r="E86" s="57">
        <v>0</v>
      </c>
      <c r="F86" s="43"/>
      <c r="G86" s="44"/>
    </row>
    <row r="87" spans="1:7" x14ac:dyDescent="0.35">
      <c r="A87" s="58" t="s">
        <v>68</v>
      </c>
      <c r="E87" s="57">
        <v>0</v>
      </c>
      <c r="F87" s="43"/>
      <c r="G87" s="44"/>
    </row>
    <row r="88" spans="1:7" x14ac:dyDescent="0.35">
      <c r="A88" s="58" t="s">
        <v>69</v>
      </c>
      <c r="E88" s="57">
        <v>0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70</v>
      </c>
      <c r="E90" s="57">
        <v>0</v>
      </c>
      <c r="F90" s="43"/>
      <c r="G90" s="44"/>
    </row>
    <row r="91" spans="1:7" x14ac:dyDescent="0.35">
      <c r="A91" s="58" t="s">
        <v>71</v>
      </c>
      <c r="E91" s="57"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72</v>
      </c>
      <c r="F93" s="43"/>
      <c r="G93" s="44"/>
    </row>
    <row r="94" spans="1:7" x14ac:dyDescent="0.35">
      <c r="A94" s="58" t="s">
        <v>73</v>
      </c>
      <c r="E94" s="57">
        <v>0</v>
      </c>
      <c r="F94" s="43"/>
      <c r="G94" s="44"/>
    </row>
    <row r="95" spans="1:7" x14ac:dyDescent="0.35">
      <c r="A95" s="58" t="s">
        <v>74</v>
      </c>
      <c r="E95" s="57">
        <v>0</v>
      </c>
      <c r="F95" s="43"/>
      <c r="G95" s="44"/>
    </row>
    <row r="96" spans="1:7" x14ac:dyDescent="0.35">
      <c r="A96" s="58" t="s">
        <v>75</v>
      </c>
      <c r="E96" s="57">
        <v>17026.2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76</v>
      </c>
      <c r="E98" s="57">
        <v>17026.2</v>
      </c>
      <c r="F98" s="43"/>
      <c r="G98" s="44"/>
    </row>
    <row r="99" spans="1:7" x14ac:dyDescent="0.35">
      <c r="A99" s="58" t="s">
        <v>77</v>
      </c>
      <c r="E99" s="57"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78</v>
      </c>
      <c r="F101" s="43"/>
      <c r="G101" s="44"/>
    </row>
    <row r="102" spans="1:7" x14ac:dyDescent="0.35">
      <c r="A102" s="58" t="s">
        <v>79</v>
      </c>
      <c r="E102" s="57">
        <v>0</v>
      </c>
      <c r="F102" s="43"/>
      <c r="G102" s="44"/>
    </row>
    <row r="103" spans="1:7" x14ac:dyDescent="0.35">
      <c r="A103" s="58" t="s">
        <v>80</v>
      </c>
      <c r="E103" s="57">
        <v>0</v>
      </c>
      <c r="F103" s="43"/>
      <c r="G103" s="44"/>
    </row>
    <row r="104" spans="1:7" x14ac:dyDescent="0.35">
      <c r="A104" s="58" t="s">
        <v>81</v>
      </c>
      <c r="E104" s="57">
        <v>182812.5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82</v>
      </c>
      <c r="E106" s="57">
        <v>182812.5</v>
      </c>
      <c r="F106" s="43"/>
      <c r="G106" s="44"/>
    </row>
    <row r="107" spans="1:7" x14ac:dyDescent="0.35">
      <c r="A107" s="58" t="s">
        <v>83</v>
      </c>
      <c r="E107" s="57"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84</v>
      </c>
      <c r="F109" s="43"/>
      <c r="G109" s="44"/>
    </row>
    <row r="110" spans="1:7" x14ac:dyDescent="0.35">
      <c r="A110" s="58" t="s">
        <v>85</v>
      </c>
      <c r="E110" s="12">
        <v>199838.7</v>
      </c>
      <c r="F110" s="43"/>
      <c r="G110" s="44"/>
    </row>
    <row r="111" spans="1:7" x14ac:dyDescent="0.35">
      <c r="A111" s="58" t="s">
        <v>86</v>
      </c>
      <c r="E111" s="12">
        <v>199838.7</v>
      </c>
      <c r="F111" s="43"/>
      <c r="G111" s="44"/>
    </row>
    <row r="112" spans="1:7" x14ac:dyDescent="0.35">
      <c r="A112" s="58" t="s">
        <v>87</v>
      </c>
      <c r="E112" s="12">
        <v>0</v>
      </c>
      <c r="F112" s="43"/>
      <c r="G112" s="44"/>
    </row>
    <row r="113" spans="1:7" x14ac:dyDescent="0.35">
      <c r="A113" s="58" t="s">
        <v>88</v>
      </c>
      <c r="E113" s="12"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89</v>
      </c>
      <c r="E115" s="22">
        <v>14643426.298649998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90</v>
      </c>
      <c r="E117" s="59">
        <v>13916388.530000001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91</v>
      </c>
      <c r="E119" s="57">
        <v>0</v>
      </c>
      <c r="F119" s="43"/>
      <c r="G119" s="44"/>
    </row>
    <row r="120" spans="1:7" x14ac:dyDescent="0.35">
      <c r="A120" s="41" t="s">
        <v>92</v>
      </c>
      <c r="E120" s="60">
        <v>13916388.530000001</v>
      </c>
      <c r="F120" s="43"/>
      <c r="G120" s="44"/>
    </row>
    <row r="121" spans="1:7" x14ac:dyDescent="0.35">
      <c r="A121" s="41" t="s">
        <v>93</v>
      </c>
      <c r="E121" s="12"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94</v>
      </c>
      <c r="E123" s="12"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95</v>
      </c>
      <c r="E125" s="57">
        <v>0</v>
      </c>
      <c r="F125" s="43"/>
      <c r="G125" s="44"/>
    </row>
    <row r="126" spans="1:7" x14ac:dyDescent="0.35">
      <c r="A126" s="41" t="s">
        <v>96</v>
      </c>
      <c r="E126" s="12">
        <v>0</v>
      </c>
      <c r="F126" s="43"/>
      <c r="G126" s="44"/>
    </row>
    <row r="127" spans="1:7" x14ac:dyDescent="0.35">
      <c r="A127" s="41" t="s">
        <v>97</v>
      </c>
      <c r="E127" s="12"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98</v>
      </c>
      <c r="E129" s="12">
        <v>727037.76864999719</v>
      </c>
      <c r="F129" s="43"/>
      <c r="G129" s="44"/>
    </row>
    <row r="130" spans="1:7" x14ac:dyDescent="0.35">
      <c r="A130" s="41" t="s">
        <v>99</v>
      </c>
      <c r="E130" s="57">
        <v>0</v>
      </c>
      <c r="F130" s="43"/>
      <c r="G130" s="44"/>
    </row>
    <row r="131" spans="1:7" x14ac:dyDescent="0.35">
      <c r="A131" s="26" t="s">
        <v>100</v>
      </c>
      <c r="E131" s="12">
        <v>727037.76864999719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101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102</v>
      </c>
      <c r="E135" s="57">
        <v>0</v>
      </c>
      <c r="F135" s="43"/>
      <c r="G135" s="44"/>
    </row>
    <row r="136" spans="1:7" hidden="1" x14ac:dyDescent="0.35">
      <c r="A136" s="26" t="s">
        <v>103</v>
      </c>
      <c r="E136" s="61">
        <v>0</v>
      </c>
      <c r="F136" s="43"/>
      <c r="G136" s="44"/>
    </row>
    <row r="137" spans="1:7" hidden="1" x14ac:dyDescent="0.35">
      <c r="A137" s="26" t="s">
        <v>104</v>
      </c>
      <c r="E137" s="12"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105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106</v>
      </c>
      <c r="E143" s="12">
        <v>3255209.69</v>
      </c>
      <c r="F143" s="43"/>
      <c r="G143" s="44"/>
    </row>
    <row r="144" spans="1:7" x14ac:dyDescent="0.35">
      <c r="A144" s="26" t="s">
        <v>107</v>
      </c>
      <c r="E144" s="12">
        <v>3255209.69</v>
      </c>
      <c r="G144" s="44"/>
    </row>
    <row r="145" spans="1:256" x14ac:dyDescent="0.35">
      <c r="A145" s="26" t="s">
        <v>108</v>
      </c>
      <c r="E145" s="57">
        <v>3255209.69</v>
      </c>
      <c r="F145" s="43"/>
      <c r="G145" s="44"/>
    </row>
    <row r="146" spans="1:256" x14ac:dyDescent="0.35">
      <c r="A146" s="62" t="s">
        <v>109</v>
      </c>
      <c r="B146" s="62"/>
      <c r="C146" s="62"/>
      <c r="D146" s="62"/>
      <c r="E146" s="57"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110</v>
      </c>
      <c r="E147" s="12">
        <v>3255209.69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111</v>
      </c>
      <c r="D149" s="63"/>
      <c r="E149" s="22">
        <v>3255209.69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112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113</v>
      </c>
      <c r="E153" s="64">
        <v>4.0918419900000003E-2</v>
      </c>
      <c r="F153" s="43"/>
      <c r="G153" s="44"/>
    </row>
    <row r="154" spans="1:256" x14ac:dyDescent="0.35">
      <c r="A154" s="26" t="s">
        <v>114</v>
      </c>
      <c r="E154" s="60">
        <v>21.212005999999999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42</v>
      </c>
      <c r="E156" s="53" t="s">
        <v>41</v>
      </c>
      <c r="F156" s="43"/>
      <c r="G156" s="44"/>
    </row>
    <row r="157" spans="1:256" x14ac:dyDescent="0.35">
      <c r="A157" s="26" t="s">
        <v>115</v>
      </c>
      <c r="D157" s="12">
        <v>157610.67000000001</v>
      </c>
      <c r="E157" s="2">
        <v>10</v>
      </c>
      <c r="F157" s="65"/>
      <c r="G157" s="44"/>
    </row>
    <row r="158" spans="1:256" x14ac:dyDescent="0.35">
      <c r="A158" s="26" t="s">
        <v>116</v>
      </c>
      <c r="D158" s="61">
        <v>266397.11</v>
      </c>
      <c r="F158" s="43"/>
      <c r="G158" s="44"/>
    </row>
    <row r="159" spans="1:256" x14ac:dyDescent="0.35">
      <c r="A159" s="2" t="s">
        <v>117</v>
      </c>
      <c r="D159" s="22">
        <v>-108786.43999999997</v>
      </c>
    </row>
    <row r="160" spans="1:256" x14ac:dyDescent="0.35">
      <c r="A160" s="26" t="s">
        <v>118</v>
      </c>
      <c r="D160" s="12">
        <v>178047493.62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119</v>
      </c>
      <c r="D162" s="66">
        <v>6.5194846999999997E-3</v>
      </c>
      <c r="F162" s="65"/>
      <c r="G162" s="44"/>
    </row>
    <row r="163" spans="1:7" x14ac:dyDescent="0.35">
      <c r="A163" s="26" t="s">
        <v>120</v>
      </c>
      <c r="D163" s="66">
        <v>1.59670206E-2</v>
      </c>
      <c r="F163" s="65"/>
      <c r="G163" s="44"/>
    </row>
    <row r="164" spans="1:7" x14ac:dyDescent="0.35">
      <c r="A164" s="26" t="s">
        <v>121</v>
      </c>
      <c r="D164" s="66">
        <v>-5.1946672999999997E-3</v>
      </c>
      <c r="F164" s="65"/>
      <c r="G164" s="44"/>
    </row>
    <row r="165" spans="1:7" x14ac:dyDescent="0.35">
      <c r="A165" s="26" t="s">
        <v>122</v>
      </c>
      <c r="D165" s="66">
        <v>-7.33196100354069E-3</v>
      </c>
      <c r="F165" s="43"/>
      <c r="G165" s="44"/>
    </row>
    <row r="166" spans="1:7" x14ac:dyDescent="0.35">
      <c r="A166" s="26" t="s">
        <v>123</v>
      </c>
      <c r="D166" s="64">
        <v>2.4899692491148276E-3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124</v>
      </c>
      <c r="D168" s="22">
        <v>14318754.43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125</v>
      </c>
      <c r="D170" s="53" t="s">
        <v>42</v>
      </c>
      <c r="E170" s="53" t="s">
        <v>41</v>
      </c>
      <c r="F170" s="67" t="s">
        <v>126</v>
      </c>
      <c r="G170" s="44"/>
    </row>
    <row r="171" spans="1:7" x14ac:dyDescent="0.35">
      <c r="A171" s="41" t="s">
        <v>127</v>
      </c>
      <c r="D171" s="57">
        <v>2009314.59</v>
      </c>
      <c r="E171" s="68">
        <v>142</v>
      </c>
      <c r="F171" s="66">
        <v>1.2269676062049428E-2</v>
      </c>
      <c r="G171" s="44"/>
    </row>
    <row r="172" spans="1:7" x14ac:dyDescent="0.35">
      <c r="A172" s="41" t="s">
        <v>128</v>
      </c>
      <c r="D172" s="57">
        <v>518983.3</v>
      </c>
      <c r="E172" s="68">
        <v>36</v>
      </c>
      <c r="F172" s="66">
        <v>3.1691189643994057E-3</v>
      </c>
      <c r="G172" s="44"/>
    </row>
    <row r="173" spans="1:7" x14ac:dyDescent="0.35">
      <c r="A173" s="41" t="s">
        <v>129</v>
      </c>
      <c r="D173" s="19">
        <v>116795.11</v>
      </c>
      <c r="E173" s="69">
        <v>9</v>
      </c>
      <c r="F173" s="66">
        <v>7.1319751146157247E-4</v>
      </c>
      <c r="G173" s="44"/>
    </row>
    <row r="174" spans="1:7" x14ac:dyDescent="0.35">
      <c r="A174" s="41" t="s">
        <v>130</v>
      </c>
      <c r="D174" s="70">
        <v>0</v>
      </c>
      <c r="E174" s="71">
        <v>0</v>
      </c>
      <c r="F174" s="72">
        <v>0</v>
      </c>
      <c r="G174" s="44"/>
    </row>
    <row r="175" spans="1:7" x14ac:dyDescent="0.35">
      <c r="A175" s="26" t="s">
        <v>131</v>
      </c>
      <c r="D175" s="73">
        <v>2645093</v>
      </c>
      <c r="E175" s="68">
        <v>187</v>
      </c>
      <c r="F175" s="74">
        <v>1.6151992537910408E-2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132</v>
      </c>
      <c r="D177" s="66"/>
      <c r="E177" s="66"/>
      <c r="F177" s="65"/>
      <c r="G177" s="44"/>
    </row>
    <row r="178" spans="1:7" x14ac:dyDescent="0.35">
      <c r="A178" s="26" t="s">
        <v>133</v>
      </c>
      <c r="D178" s="66">
        <v>5.4070372999999996E-3</v>
      </c>
      <c r="E178" s="66">
        <v>3.0563681999999999E-3</v>
      </c>
      <c r="F178" s="65"/>
      <c r="G178" s="44"/>
    </row>
    <row r="179" spans="1:7" x14ac:dyDescent="0.35">
      <c r="A179" s="26" t="s">
        <v>134</v>
      </c>
      <c r="D179" s="66">
        <v>4.7224609999999998E-3</v>
      </c>
      <c r="E179" s="66">
        <v>2.6851645E-3</v>
      </c>
      <c r="F179" s="65"/>
      <c r="G179" s="44"/>
    </row>
    <row r="180" spans="1:7" x14ac:dyDescent="0.35">
      <c r="A180" s="26" t="s">
        <v>135</v>
      </c>
      <c r="D180" s="66">
        <v>3.7033145999999999E-3</v>
      </c>
      <c r="E180" s="66">
        <v>1.9354839000000001E-3</v>
      </c>
      <c r="F180" s="65"/>
      <c r="G180" s="44"/>
    </row>
    <row r="181" spans="1:7" x14ac:dyDescent="0.35">
      <c r="A181" s="26" t="s">
        <v>136</v>
      </c>
      <c r="D181" s="66">
        <v>3.8823164758609785E-3</v>
      </c>
      <c r="E181" s="66">
        <v>2.153522205206738E-3</v>
      </c>
      <c r="F181" s="43"/>
      <c r="G181" s="44"/>
    </row>
    <row r="182" spans="1:7" x14ac:dyDescent="0.35">
      <c r="A182" s="26" t="s">
        <v>137</v>
      </c>
      <c r="D182" s="66">
        <v>4.4287823439652443E-3</v>
      </c>
      <c r="E182" s="66">
        <v>2.4576347013016845E-3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138</v>
      </c>
      <c r="D184" s="75">
        <v>635778.41</v>
      </c>
      <c r="F184" s="43"/>
      <c r="G184" s="44"/>
    </row>
    <row r="185" spans="1:7" x14ac:dyDescent="0.35">
      <c r="A185" s="2" t="s">
        <v>139</v>
      </c>
      <c r="D185" s="66">
        <v>3.8823164758609785E-3</v>
      </c>
      <c r="F185" s="43"/>
      <c r="G185" s="44"/>
    </row>
    <row r="186" spans="1:7" x14ac:dyDescent="0.35">
      <c r="A186" s="2" t="s">
        <v>140</v>
      </c>
      <c r="D186" s="66">
        <v>4.9000000000000002E-2</v>
      </c>
      <c r="F186" s="43"/>
      <c r="G186" s="44"/>
    </row>
    <row r="187" spans="1:7" x14ac:dyDescent="0.35">
      <c r="A187" s="2" t="s">
        <v>141</v>
      </c>
      <c r="D187" s="76" t="s">
        <v>155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142</v>
      </c>
      <c r="D189" s="77">
        <v>1228679.42</v>
      </c>
      <c r="F189" s="43"/>
      <c r="G189" s="78"/>
    </row>
    <row r="190" spans="1:7" x14ac:dyDescent="0.35">
      <c r="A190" s="2" t="s">
        <v>143</v>
      </c>
      <c r="B190" s="79"/>
      <c r="C190" s="79"/>
      <c r="D190" s="80">
        <v>88</v>
      </c>
      <c r="F190" s="43"/>
      <c r="G190" s="78"/>
    </row>
    <row r="191" spans="1:7" x14ac:dyDescent="0.35">
      <c r="F191" s="43"/>
      <c r="G191" s="78"/>
    </row>
    <row r="192" spans="1:7" x14ac:dyDescent="0.35">
      <c r="A192" s="2" t="s">
        <v>144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1"/>
      <c r="F194" s="43"/>
      <c r="G194" s="44"/>
    </row>
    <row r="195" spans="1:7" x14ac:dyDescent="0.35">
      <c r="A195" s="26" t="s">
        <v>145</v>
      </c>
      <c r="E195" s="10"/>
      <c r="F195" s="43"/>
      <c r="G195" s="44"/>
    </row>
    <row r="196" spans="1:7" x14ac:dyDescent="0.35">
      <c r="A196" s="26" t="s">
        <v>146</v>
      </c>
      <c r="E196" s="10"/>
      <c r="F196" s="43"/>
      <c r="G196" s="44"/>
    </row>
    <row r="197" spans="1:7" x14ac:dyDescent="0.35">
      <c r="A197" s="26" t="s">
        <v>147</v>
      </c>
      <c r="E197" s="81"/>
      <c r="F197" s="43"/>
      <c r="G197" s="44"/>
    </row>
    <row r="198" spans="1:7" x14ac:dyDescent="0.35">
      <c r="A198" s="26" t="s">
        <v>148</v>
      </c>
      <c r="E198" s="81" t="s">
        <v>156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149</v>
      </c>
      <c r="E200" s="10"/>
      <c r="F200" s="43"/>
      <c r="G200" s="44"/>
    </row>
    <row r="201" spans="1:7" x14ac:dyDescent="0.35">
      <c r="A201" s="26" t="s">
        <v>150</v>
      </c>
      <c r="E201" s="81" t="s">
        <v>156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151</v>
      </c>
      <c r="E203" s="10"/>
      <c r="F203" s="43"/>
      <c r="G203" s="44"/>
    </row>
    <row r="204" spans="1:7" x14ac:dyDescent="0.35">
      <c r="A204" s="26" t="s">
        <v>152</v>
      </c>
      <c r="E204" s="81" t="s">
        <v>156</v>
      </c>
      <c r="F204" s="43"/>
      <c r="G204" s="44"/>
    </row>
    <row r="205" spans="1:7" x14ac:dyDescent="0.35">
      <c r="A205" s="26"/>
      <c r="E205" s="81"/>
      <c r="F205" s="43"/>
      <c r="G205" s="44"/>
    </row>
    <row r="206" spans="1:7" x14ac:dyDescent="0.35">
      <c r="A206" s="26" t="s">
        <v>153</v>
      </c>
      <c r="E206" s="10"/>
      <c r="G206" s="44"/>
    </row>
    <row r="207" spans="1:7" x14ac:dyDescent="0.35">
      <c r="A207" s="26" t="s">
        <v>154</v>
      </c>
      <c r="E207" s="81" t="s">
        <v>156</v>
      </c>
      <c r="G207" s="44"/>
    </row>
    <row r="214" spans="1:5" x14ac:dyDescent="0.35">
      <c r="A214" s="82"/>
      <c r="B214" s="82"/>
      <c r="C214" s="82"/>
      <c r="D214" s="82"/>
      <c r="E214" s="82"/>
    </row>
    <row r="215" spans="1:5" x14ac:dyDescent="0.35">
      <c r="A215" s="82"/>
      <c r="B215" s="82"/>
      <c r="C215" s="82"/>
      <c r="D215" s="82"/>
      <c r="E215" s="82"/>
    </row>
    <row r="216" spans="1:5" x14ac:dyDescent="0.35">
      <c r="A216" s="82"/>
      <c r="B216" s="82"/>
      <c r="C216" s="82"/>
      <c r="D216" s="82"/>
      <c r="E216" s="82"/>
    </row>
    <row r="217" spans="1:5" x14ac:dyDescent="0.35">
      <c r="A217" s="82"/>
      <c r="B217" s="82"/>
      <c r="C217" s="82"/>
      <c r="D217" s="82"/>
      <c r="E217" s="82"/>
    </row>
    <row r="218" spans="1:5" x14ac:dyDescent="0.35">
      <c r="A218" s="82"/>
      <c r="B218" s="82"/>
      <c r="C218" s="82"/>
      <c r="D218" s="82"/>
      <c r="E218" s="82"/>
    </row>
    <row r="219" spans="1:5" x14ac:dyDescent="0.35">
      <c r="A219" s="82"/>
      <c r="B219" s="82"/>
      <c r="C219" s="82"/>
      <c r="D219" s="82"/>
      <c r="E219" s="82"/>
    </row>
    <row r="220" spans="1:5" x14ac:dyDescent="0.35">
      <c r="A220" s="82"/>
      <c r="B220" s="82"/>
      <c r="C220" s="82"/>
      <c r="D220" s="82"/>
      <c r="E220" s="82"/>
    </row>
    <row r="222" spans="1:5" x14ac:dyDescent="0.35">
      <c r="A222" s="82"/>
      <c r="B222" s="82"/>
      <c r="C222" s="82"/>
      <c r="D222" s="82"/>
      <c r="E222" s="82"/>
    </row>
    <row r="223" spans="1:5" x14ac:dyDescent="0.35">
      <c r="A223" s="82"/>
      <c r="B223" s="82"/>
      <c r="C223" s="82"/>
      <c r="D223" s="82"/>
      <c r="E223" s="82"/>
    </row>
    <row r="224" spans="1:5" x14ac:dyDescent="0.35">
      <c r="A224" s="82"/>
      <c r="B224" s="82"/>
      <c r="C224" s="82"/>
      <c r="D224" s="82"/>
      <c r="E224" s="82"/>
    </row>
    <row r="225" spans="1:5" x14ac:dyDescent="0.35">
      <c r="A225" s="82"/>
      <c r="B225" s="82"/>
      <c r="C225" s="82"/>
      <c r="D225" s="82"/>
      <c r="E225" s="82"/>
    </row>
    <row r="226" spans="1:5" x14ac:dyDescent="0.35">
      <c r="A226" s="82"/>
      <c r="B226" s="82"/>
      <c r="C226" s="82"/>
      <c r="D226" s="82"/>
      <c r="E226" s="82"/>
    </row>
    <row r="227" spans="1:5" x14ac:dyDescent="0.35">
      <c r="A227" s="82"/>
      <c r="B227" s="82"/>
      <c r="C227" s="82"/>
      <c r="D227" s="82"/>
      <c r="E227" s="82"/>
    </row>
    <row r="228" spans="1:5" x14ac:dyDescent="0.35">
      <c r="A228" s="82"/>
      <c r="B228" s="82"/>
      <c r="C228" s="82"/>
      <c r="D228" s="82"/>
      <c r="E228" s="82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19-C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E5525-0737-44B7-8019-BD89433D1C4F}">
  <sheetPr codeName="Sheet8">
    <pageSetUpPr fitToPage="1"/>
  </sheetPr>
  <dimension ref="A1:IV228"/>
  <sheetViews>
    <sheetView showRuler="0" zoomScale="80" zoomScaleNormal="80" zoomScaleSheetLayoutView="90" workbookViewId="0">
      <selection activeCell="B14" sqref="B14"/>
    </sheetView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0</v>
      </c>
    </row>
    <row r="2" spans="1:13" ht="15.75" customHeight="1" x14ac:dyDescent="0.45">
      <c r="C2" s="5"/>
    </row>
    <row r="3" spans="1:13" ht="15.75" customHeight="1" x14ac:dyDescent="0.45">
      <c r="A3" s="2" t="s">
        <v>1</v>
      </c>
      <c r="B3" s="6">
        <v>44985</v>
      </c>
      <c r="C3" s="7" t="s">
        <v>2</v>
      </c>
      <c r="D3" s="2">
        <v>30</v>
      </c>
      <c r="E3" s="2" t="s">
        <v>3</v>
      </c>
      <c r="F3" s="8">
        <v>44958</v>
      </c>
      <c r="G3" s="2"/>
    </row>
    <row r="4" spans="1:13" ht="15.75" customHeight="1" x14ac:dyDescent="0.45">
      <c r="A4" s="2" t="s">
        <v>4</v>
      </c>
      <c r="B4" s="6">
        <v>45000</v>
      </c>
      <c r="C4" s="7" t="s">
        <v>5</v>
      </c>
      <c r="D4" s="9">
        <v>28</v>
      </c>
      <c r="E4" s="2" t="s">
        <v>6</v>
      </c>
      <c r="F4" s="8">
        <v>44985</v>
      </c>
      <c r="G4" s="2"/>
    </row>
    <row r="5" spans="1:13" ht="17.25" customHeight="1" x14ac:dyDescent="0.45">
      <c r="C5" s="5"/>
      <c r="E5" s="2" t="s">
        <v>7</v>
      </c>
      <c r="F5" s="8">
        <v>44972</v>
      </c>
      <c r="G5" s="2"/>
    </row>
    <row r="6" spans="1:13" ht="15.75" customHeight="1" x14ac:dyDescent="0.45">
      <c r="C6" s="5"/>
      <c r="E6" s="2" t="s">
        <v>8</v>
      </c>
      <c r="F6" s="8">
        <v>45000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9</v>
      </c>
      <c r="C9" s="14" t="s">
        <v>10</v>
      </c>
      <c r="D9" s="14" t="s">
        <v>11</v>
      </c>
      <c r="E9" s="14" t="s">
        <v>12</v>
      </c>
      <c r="F9" s="15" t="s">
        <v>13</v>
      </c>
    </row>
    <row r="10" spans="1:13" x14ac:dyDescent="0.35">
      <c r="A10" s="2" t="s">
        <v>14</v>
      </c>
      <c r="B10" s="16"/>
      <c r="C10" s="17">
        <v>1364914302.27</v>
      </c>
      <c r="D10" s="18">
        <v>191273169.94</v>
      </c>
      <c r="E10" s="19">
        <v>178047493.62</v>
      </c>
      <c r="F10" s="20">
        <v>0.1367404180596713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15</v>
      </c>
      <c r="B11" s="16"/>
      <c r="C11" s="23">
        <v>62830425.780000001</v>
      </c>
      <c r="D11" s="18">
        <v>3237412.54</v>
      </c>
      <c r="E11" s="19">
        <v>2877377.28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16</v>
      </c>
      <c r="B12" s="16"/>
      <c r="C12" s="24">
        <v>1302083876.49</v>
      </c>
      <c r="D12" s="18">
        <v>188035757.40000001</v>
      </c>
      <c r="E12" s="19">
        <v>175170116.34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17</v>
      </c>
      <c r="B13" s="10"/>
      <c r="C13" s="24">
        <v>1302083876.49</v>
      </c>
      <c r="D13" s="18">
        <v>188035757.40000102</v>
      </c>
      <c r="E13" s="19">
        <v>175170116.34000099</v>
      </c>
      <c r="F13" s="20">
        <v>0.13453059323044791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18</v>
      </c>
      <c r="B14" s="27">
        <v>1.9597799999999999E-2</v>
      </c>
      <c r="C14" s="23">
        <v>275000000</v>
      </c>
      <c r="D14" s="18">
        <v>0</v>
      </c>
      <c r="E14" s="19">
        <v>0</v>
      </c>
      <c r="F14" s="20">
        <v>0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19</v>
      </c>
      <c r="B15" s="27">
        <v>1.9699999999999999E-2</v>
      </c>
      <c r="C15" s="23">
        <v>371250000</v>
      </c>
      <c r="D15" s="18">
        <v>0</v>
      </c>
      <c r="E15" s="19">
        <v>0</v>
      </c>
      <c r="F15" s="20">
        <v>0</v>
      </c>
      <c r="G15" s="21"/>
      <c r="I15" s="22"/>
      <c r="J15" s="22"/>
      <c r="K15" s="22"/>
      <c r="L15" s="22"/>
      <c r="M15" s="22"/>
    </row>
    <row r="16" spans="1:13" x14ac:dyDescent="0.35">
      <c r="A16" s="26" t="s">
        <v>20</v>
      </c>
      <c r="B16" s="27">
        <v>4.8278599999999998E-2</v>
      </c>
      <c r="C16" s="23">
        <v>60000000</v>
      </c>
      <c r="D16" s="18">
        <v>0</v>
      </c>
      <c r="E16" s="19">
        <v>0</v>
      </c>
      <c r="F16" s="20">
        <v>0</v>
      </c>
      <c r="G16" s="21"/>
      <c r="I16" s="22"/>
      <c r="J16" s="22"/>
      <c r="K16" s="22"/>
      <c r="L16" s="22"/>
      <c r="M16" s="22"/>
    </row>
    <row r="17" spans="1:13" x14ac:dyDescent="0.35">
      <c r="A17" s="26" t="s">
        <v>21</v>
      </c>
      <c r="B17" s="27">
        <v>1.9300000000000001E-2</v>
      </c>
      <c r="C17" s="23">
        <v>431250000</v>
      </c>
      <c r="D17" s="18">
        <v>23451880.910000999</v>
      </c>
      <c r="E17" s="19">
        <v>10586239.850000996</v>
      </c>
      <c r="F17" s="20">
        <v>2.4547802550726947E-2</v>
      </c>
      <c r="G17" s="21"/>
      <c r="I17" s="22"/>
      <c r="J17" s="22"/>
      <c r="K17" s="22"/>
      <c r="L17" s="22"/>
      <c r="M17" s="22"/>
    </row>
    <row r="18" spans="1:13" x14ac:dyDescent="0.35">
      <c r="A18" s="26" t="s">
        <v>22</v>
      </c>
      <c r="B18" s="27">
        <v>1.95E-2</v>
      </c>
      <c r="C18" s="23">
        <v>112500000</v>
      </c>
      <c r="D18" s="18">
        <v>112500000</v>
      </c>
      <c r="E18" s="19">
        <v>112500000</v>
      </c>
      <c r="F18" s="20">
        <v>1</v>
      </c>
      <c r="I18" s="22"/>
      <c r="J18" s="22"/>
      <c r="K18" s="22"/>
      <c r="L18" s="22"/>
      <c r="M18" s="22"/>
    </row>
    <row r="19" spans="1:13" x14ac:dyDescent="0.35">
      <c r="A19" s="26" t="s">
        <v>23</v>
      </c>
      <c r="B19" s="27">
        <v>0</v>
      </c>
      <c r="C19" s="17">
        <v>52083876.490000002</v>
      </c>
      <c r="D19" s="18">
        <v>52083876.490000002</v>
      </c>
      <c r="E19" s="19">
        <v>52083876.490000002</v>
      </c>
      <c r="F19" s="20"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13" x14ac:dyDescent="0.35">
      <c r="A23" s="26" t="s">
        <v>18</v>
      </c>
      <c r="B23" s="18">
        <v>0</v>
      </c>
      <c r="C23" s="18">
        <v>0</v>
      </c>
      <c r="D23" s="34">
        <v>0</v>
      </c>
      <c r="E23" s="35">
        <v>0</v>
      </c>
      <c r="F23" s="31"/>
    </row>
    <row r="24" spans="1:13" x14ac:dyDescent="0.35">
      <c r="A24" s="26" t="s">
        <v>19</v>
      </c>
      <c r="B24" s="18">
        <v>0</v>
      </c>
      <c r="C24" s="18">
        <v>0</v>
      </c>
      <c r="D24" s="34">
        <v>0</v>
      </c>
      <c r="E24" s="35">
        <v>0</v>
      </c>
      <c r="F24" s="31"/>
    </row>
    <row r="25" spans="1:13" x14ac:dyDescent="0.35">
      <c r="A25" s="26" t="s">
        <v>20</v>
      </c>
      <c r="B25" s="18">
        <v>0</v>
      </c>
      <c r="C25" s="18">
        <v>0</v>
      </c>
      <c r="D25" s="34">
        <v>0</v>
      </c>
      <c r="E25" s="35">
        <v>0</v>
      </c>
      <c r="F25" s="31"/>
    </row>
    <row r="26" spans="1:13" x14ac:dyDescent="0.35">
      <c r="A26" s="26" t="s">
        <v>21</v>
      </c>
      <c r="B26" s="18">
        <v>12865641.060000002</v>
      </c>
      <c r="C26" s="18">
        <v>37718.44</v>
      </c>
      <c r="D26" s="34">
        <v>29.833370573913047</v>
      </c>
      <c r="E26" s="35">
        <v>8.7463049275362317E-2</v>
      </c>
      <c r="F26" s="31"/>
    </row>
    <row r="27" spans="1:13" x14ac:dyDescent="0.35">
      <c r="A27" s="26" t="s">
        <v>22</v>
      </c>
      <c r="B27" s="18">
        <v>0</v>
      </c>
      <c r="C27" s="18">
        <v>182812.5</v>
      </c>
      <c r="D27" s="34">
        <v>0</v>
      </c>
      <c r="E27" s="35">
        <v>1.625</v>
      </c>
      <c r="F27" s="31"/>
    </row>
    <row r="28" spans="1:13" x14ac:dyDescent="0.35">
      <c r="A28" s="26" t="s">
        <v>23</v>
      </c>
      <c r="B28" s="18">
        <v>0</v>
      </c>
      <c r="C28" s="18">
        <v>0</v>
      </c>
      <c r="D28" s="34">
        <v>0</v>
      </c>
      <c r="E28" s="35">
        <v>0</v>
      </c>
      <c r="F28" s="31"/>
    </row>
    <row r="29" spans="1:13" ht="18" thickBot="1" x14ac:dyDescent="0.4">
      <c r="A29" s="2" t="s">
        <v>28</v>
      </c>
      <c r="B29" s="36">
        <v>12865641.060000002</v>
      </c>
      <c r="C29" s="36">
        <v>220530.94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29</v>
      </c>
      <c r="E32" s="40"/>
    </row>
    <row r="33" spans="1:7" x14ac:dyDescent="0.35">
      <c r="E33" s="40"/>
    </row>
    <row r="34" spans="1:7" x14ac:dyDescent="0.35">
      <c r="A34" s="26" t="s">
        <v>30</v>
      </c>
    </row>
    <row r="35" spans="1:7" x14ac:dyDescent="0.35">
      <c r="A35" s="41" t="s">
        <v>31</v>
      </c>
      <c r="E35" s="42">
        <v>612788.59</v>
      </c>
      <c r="F35" s="43"/>
      <c r="G35" s="44"/>
    </row>
    <row r="36" spans="1:7" x14ac:dyDescent="0.35">
      <c r="A36" s="41" t="s">
        <v>32</v>
      </c>
      <c r="E36" s="45">
        <v>0</v>
      </c>
      <c r="F36" s="43"/>
      <c r="G36" s="44"/>
    </row>
    <row r="37" spans="1:7" x14ac:dyDescent="0.35">
      <c r="A37" s="26" t="s">
        <v>33</v>
      </c>
      <c r="E37" s="42">
        <v>612788.59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34</v>
      </c>
      <c r="E39" s="46"/>
      <c r="F39" s="43"/>
      <c r="G39" s="44"/>
    </row>
    <row r="40" spans="1:7" x14ac:dyDescent="0.35">
      <c r="A40" s="41" t="s">
        <v>35</v>
      </c>
      <c r="E40" s="42">
        <v>13003376.32</v>
      </c>
      <c r="F40" s="43"/>
      <c r="G40" s="44"/>
    </row>
    <row r="41" spans="1:7" x14ac:dyDescent="0.35">
      <c r="A41" s="41" t="s">
        <v>36</v>
      </c>
      <c r="E41" s="45">
        <v>0</v>
      </c>
      <c r="F41" s="43"/>
      <c r="G41" s="44"/>
    </row>
    <row r="42" spans="1:7" x14ac:dyDescent="0.35">
      <c r="A42" s="26" t="s">
        <v>37</v>
      </c>
      <c r="E42" s="42">
        <v>13003376.32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38</v>
      </c>
      <c r="E44" s="42">
        <v>305100.03999999998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39</v>
      </c>
      <c r="E47" s="49">
        <v>13921264.949999999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40</v>
      </c>
      <c r="D49" s="51"/>
      <c r="E49" s="52"/>
      <c r="F49" s="43"/>
      <c r="G49" s="44"/>
    </row>
    <row r="50" spans="1:7" x14ac:dyDescent="0.35">
      <c r="D50" s="53" t="s">
        <v>41</v>
      </c>
      <c r="E50" s="53" t="s">
        <v>42</v>
      </c>
      <c r="F50" s="43"/>
      <c r="G50" s="44"/>
    </row>
    <row r="51" spans="1:7" x14ac:dyDescent="0.35">
      <c r="A51" s="26" t="s">
        <v>43</v>
      </c>
      <c r="D51" s="54">
        <v>22345</v>
      </c>
      <c r="E51" s="48">
        <v>188035757.40000001</v>
      </c>
      <c r="F51" s="43"/>
      <c r="G51" s="44"/>
    </row>
    <row r="52" spans="1:7" x14ac:dyDescent="0.35">
      <c r="A52" s="26" t="s">
        <v>44</v>
      </c>
      <c r="D52" s="10"/>
      <c r="E52" s="45">
        <v>12865641.060000002</v>
      </c>
      <c r="F52" s="43"/>
      <c r="G52" s="44"/>
    </row>
    <row r="53" spans="1:7" x14ac:dyDescent="0.35">
      <c r="A53" s="26"/>
      <c r="D53" s="55">
        <v>21700</v>
      </c>
      <c r="E53" s="56">
        <v>175170116.34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45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39</v>
      </c>
      <c r="E57" s="57">
        <v>13921264.949999999</v>
      </c>
      <c r="F57" s="43"/>
      <c r="G57" s="44"/>
    </row>
    <row r="58" spans="1:7" x14ac:dyDescent="0.35">
      <c r="A58" s="26" t="s">
        <v>46</v>
      </c>
      <c r="E58" s="57">
        <v>0</v>
      </c>
      <c r="F58" s="43"/>
      <c r="G58" s="44"/>
    </row>
    <row r="59" spans="1:7" x14ac:dyDescent="0.35">
      <c r="A59" s="26" t="s">
        <v>47</v>
      </c>
      <c r="E59" s="12">
        <v>13921264.949999999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48</v>
      </c>
      <c r="E61" s="25"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49</v>
      </c>
      <c r="F63" s="43"/>
      <c r="G63" s="44"/>
    </row>
    <row r="64" spans="1:7" x14ac:dyDescent="0.35">
      <c r="A64" s="41" t="s">
        <v>50</v>
      </c>
      <c r="E64" s="57">
        <v>159394.31</v>
      </c>
      <c r="F64" s="43"/>
      <c r="G64" s="44"/>
    </row>
    <row r="65" spans="1:7" x14ac:dyDescent="0.35">
      <c r="A65" s="41" t="s">
        <v>51</v>
      </c>
      <c r="E65" s="57">
        <v>159394.31</v>
      </c>
      <c r="F65" s="43"/>
      <c r="G65" s="44"/>
    </row>
    <row r="66" spans="1:7" x14ac:dyDescent="0.35">
      <c r="A66" s="41" t="s">
        <v>52</v>
      </c>
      <c r="E66" s="12"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53</v>
      </c>
      <c r="F68" s="43"/>
      <c r="G68" s="44"/>
    </row>
    <row r="69" spans="1:7" x14ac:dyDescent="0.35">
      <c r="A69" s="41" t="s">
        <v>54</v>
      </c>
      <c r="F69" s="43"/>
      <c r="G69" s="44"/>
    </row>
    <row r="70" spans="1:7" x14ac:dyDescent="0.35">
      <c r="A70" s="58" t="s">
        <v>55</v>
      </c>
      <c r="E70" s="57">
        <v>0</v>
      </c>
      <c r="F70" s="43"/>
      <c r="G70" s="44"/>
    </row>
    <row r="71" spans="1:7" x14ac:dyDescent="0.35">
      <c r="A71" s="58" t="s">
        <v>56</v>
      </c>
      <c r="E71" s="57">
        <v>0</v>
      </c>
      <c r="F71" s="43"/>
      <c r="G71" s="44"/>
    </row>
    <row r="72" spans="1:7" x14ac:dyDescent="0.35">
      <c r="A72" s="58" t="s">
        <v>57</v>
      </c>
      <c r="E72" s="57">
        <v>0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58</v>
      </c>
      <c r="E74" s="57">
        <v>0</v>
      </c>
      <c r="F74" s="43"/>
      <c r="G74" s="44"/>
    </row>
    <row r="75" spans="1:7" x14ac:dyDescent="0.35">
      <c r="A75" s="58" t="s">
        <v>59</v>
      </c>
      <c r="E75" s="57"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60</v>
      </c>
      <c r="F77" s="43"/>
      <c r="G77" s="44"/>
    </row>
    <row r="78" spans="1:7" x14ac:dyDescent="0.35">
      <c r="A78" s="58" t="s">
        <v>61</v>
      </c>
      <c r="E78" s="57">
        <v>0</v>
      </c>
      <c r="F78" s="43"/>
      <c r="G78" s="44"/>
    </row>
    <row r="79" spans="1:7" x14ac:dyDescent="0.35">
      <c r="A79" s="58" t="s">
        <v>62</v>
      </c>
      <c r="E79" s="57">
        <v>0</v>
      </c>
      <c r="F79" s="43"/>
      <c r="G79" s="44"/>
    </row>
    <row r="80" spans="1:7" x14ac:dyDescent="0.35">
      <c r="A80" s="58" t="s">
        <v>63</v>
      </c>
      <c r="E80" s="57">
        <v>0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64</v>
      </c>
      <c r="E82" s="57">
        <v>0</v>
      </c>
      <c r="F82" s="43"/>
      <c r="G82" s="44"/>
    </row>
    <row r="83" spans="1:7" x14ac:dyDescent="0.35">
      <c r="A83" s="58" t="s">
        <v>65</v>
      </c>
      <c r="E83" s="57"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66</v>
      </c>
      <c r="F85" s="43"/>
      <c r="G85" s="44"/>
    </row>
    <row r="86" spans="1:7" x14ac:dyDescent="0.35">
      <c r="A86" s="58" t="s">
        <v>67</v>
      </c>
      <c r="E86" s="57">
        <v>0</v>
      </c>
      <c r="F86" s="43"/>
      <c r="G86" s="44"/>
    </row>
    <row r="87" spans="1:7" x14ac:dyDescent="0.35">
      <c r="A87" s="58" t="s">
        <v>68</v>
      </c>
      <c r="E87" s="57">
        <v>0</v>
      </c>
      <c r="F87" s="43"/>
      <c r="G87" s="44"/>
    </row>
    <row r="88" spans="1:7" x14ac:dyDescent="0.35">
      <c r="A88" s="58" t="s">
        <v>69</v>
      </c>
      <c r="E88" s="57">
        <v>0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70</v>
      </c>
      <c r="E90" s="57">
        <v>0</v>
      </c>
      <c r="F90" s="43"/>
      <c r="G90" s="44"/>
    </row>
    <row r="91" spans="1:7" x14ac:dyDescent="0.35">
      <c r="A91" s="58" t="s">
        <v>71</v>
      </c>
      <c r="E91" s="57"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72</v>
      </c>
      <c r="F93" s="43"/>
      <c r="G93" s="44"/>
    </row>
    <row r="94" spans="1:7" x14ac:dyDescent="0.35">
      <c r="A94" s="58" t="s">
        <v>73</v>
      </c>
      <c r="E94" s="57">
        <v>0</v>
      </c>
      <c r="F94" s="43"/>
      <c r="G94" s="44"/>
    </row>
    <row r="95" spans="1:7" x14ac:dyDescent="0.35">
      <c r="A95" s="58" t="s">
        <v>74</v>
      </c>
      <c r="E95" s="57">
        <v>0</v>
      </c>
      <c r="F95" s="43"/>
      <c r="G95" s="44"/>
    </row>
    <row r="96" spans="1:7" x14ac:dyDescent="0.35">
      <c r="A96" s="58" t="s">
        <v>75</v>
      </c>
      <c r="E96" s="57">
        <v>37718.44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76</v>
      </c>
      <c r="E98" s="57">
        <v>37718.44</v>
      </c>
      <c r="F98" s="43"/>
      <c r="G98" s="44"/>
    </row>
    <row r="99" spans="1:7" x14ac:dyDescent="0.35">
      <c r="A99" s="58" t="s">
        <v>77</v>
      </c>
      <c r="E99" s="57"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78</v>
      </c>
      <c r="F101" s="43"/>
      <c r="G101" s="44"/>
    </row>
    <row r="102" spans="1:7" x14ac:dyDescent="0.35">
      <c r="A102" s="58" t="s">
        <v>79</v>
      </c>
      <c r="E102" s="57">
        <v>0</v>
      </c>
      <c r="F102" s="43"/>
      <c r="G102" s="44"/>
    </row>
    <row r="103" spans="1:7" x14ac:dyDescent="0.35">
      <c r="A103" s="58" t="s">
        <v>80</v>
      </c>
      <c r="E103" s="57">
        <v>0</v>
      </c>
      <c r="F103" s="43"/>
      <c r="G103" s="44"/>
    </row>
    <row r="104" spans="1:7" x14ac:dyDescent="0.35">
      <c r="A104" s="58" t="s">
        <v>81</v>
      </c>
      <c r="E104" s="57">
        <v>182812.5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82</v>
      </c>
      <c r="E106" s="57">
        <v>182812.5</v>
      </c>
      <c r="F106" s="43"/>
      <c r="G106" s="44"/>
    </row>
    <row r="107" spans="1:7" x14ac:dyDescent="0.35">
      <c r="A107" s="58" t="s">
        <v>83</v>
      </c>
      <c r="E107" s="57"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84</v>
      </c>
      <c r="F109" s="43"/>
      <c r="G109" s="44"/>
    </row>
    <row r="110" spans="1:7" x14ac:dyDescent="0.35">
      <c r="A110" s="58" t="s">
        <v>85</v>
      </c>
      <c r="E110" s="12">
        <v>220530.94</v>
      </c>
      <c r="F110" s="43"/>
      <c r="G110" s="44"/>
    </row>
    <row r="111" spans="1:7" x14ac:dyDescent="0.35">
      <c r="A111" s="58" t="s">
        <v>86</v>
      </c>
      <c r="E111" s="12">
        <v>220530.94</v>
      </c>
      <c r="F111" s="43"/>
      <c r="G111" s="44"/>
    </row>
    <row r="112" spans="1:7" x14ac:dyDescent="0.35">
      <c r="A112" s="58" t="s">
        <v>87</v>
      </c>
      <c r="E112" s="12">
        <v>0</v>
      </c>
      <c r="F112" s="43"/>
      <c r="G112" s="44"/>
    </row>
    <row r="113" spans="1:7" x14ac:dyDescent="0.35">
      <c r="A113" s="58" t="s">
        <v>88</v>
      </c>
      <c r="E113" s="12"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89</v>
      </c>
      <c r="E115" s="22">
        <v>13541339.701716665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90</v>
      </c>
      <c r="E117" s="59">
        <v>12865641.060000002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91</v>
      </c>
      <c r="E119" s="57">
        <v>0</v>
      </c>
      <c r="F119" s="43"/>
      <c r="G119" s="44"/>
    </row>
    <row r="120" spans="1:7" x14ac:dyDescent="0.35">
      <c r="A120" s="41" t="s">
        <v>92</v>
      </c>
      <c r="E120" s="60">
        <v>12865641.060000002</v>
      </c>
      <c r="F120" s="43"/>
      <c r="G120" s="44"/>
    </row>
    <row r="121" spans="1:7" x14ac:dyDescent="0.35">
      <c r="A121" s="41" t="s">
        <v>93</v>
      </c>
      <c r="E121" s="12"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94</v>
      </c>
      <c r="E123" s="12"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95</v>
      </c>
      <c r="E125" s="57">
        <v>0</v>
      </c>
      <c r="F125" s="43"/>
      <c r="G125" s="44"/>
    </row>
    <row r="126" spans="1:7" x14ac:dyDescent="0.35">
      <c r="A126" s="41" t="s">
        <v>96</v>
      </c>
      <c r="E126" s="12">
        <v>0</v>
      </c>
      <c r="F126" s="43"/>
      <c r="G126" s="44"/>
    </row>
    <row r="127" spans="1:7" x14ac:dyDescent="0.35">
      <c r="A127" s="41" t="s">
        <v>97</v>
      </c>
      <c r="E127" s="12"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98</v>
      </c>
      <c r="E129" s="12">
        <v>675698.64171666279</v>
      </c>
      <c r="F129" s="43"/>
      <c r="G129" s="44"/>
    </row>
    <row r="130" spans="1:7" x14ac:dyDescent="0.35">
      <c r="A130" s="41" t="s">
        <v>99</v>
      </c>
      <c r="E130" s="57">
        <v>0</v>
      </c>
      <c r="F130" s="43"/>
      <c r="G130" s="44"/>
    </row>
    <row r="131" spans="1:7" x14ac:dyDescent="0.35">
      <c r="A131" s="26" t="s">
        <v>100</v>
      </c>
      <c r="E131" s="12">
        <v>675698.64171666279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101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102</v>
      </c>
      <c r="E135" s="57">
        <v>0</v>
      </c>
      <c r="F135" s="43"/>
      <c r="G135" s="44"/>
    </row>
    <row r="136" spans="1:7" hidden="1" x14ac:dyDescent="0.35">
      <c r="A136" s="26" t="s">
        <v>103</v>
      </c>
      <c r="E136" s="61">
        <v>0</v>
      </c>
      <c r="F136" s="43"/>
      <c r="G136" s="44"/>
    </row>
    <row r="137" spans="1:7" hidden="1" x14ac:dyDescent="0.35">
      <c r="A137" s="26" t="s">
        <v>104</v>
      </c>
      <c r="E137" s="12"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105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106</v>
      </c>
      <c r="E143" s="12">
        <v>3255209.69</v>
      </c>
      <c r="F143" s="43"/>
      <c r="G143" s="44"/>
    </row>
    <row r="144" spans="1:7" x14ac:dyDescent="0.35">
      <c r="A144" s="26" t="s">
        <v>107</v>
      </c>
      <c r="E144" s="12">
        <v>3255209.69</v>
      </c>
      <c r="G144" s="44"/>
    </row>
    <row r="145" spans="1:256" x14ac:dyDescent="0.35">
      <c r="A145" s="26" t="s">
        <v>108</v>
      </c>
      <c r="E145" s="57">
        <v>3255209.69</v>
      </c>
      <c r="F145" s="43"/>
      <c r="G145" s="44"/>
    </row>
    <row r="146" spans="1:256" x14ac:dyDescent="0.35">
      <c r="A146" s="62" t="s">
        <v>109</v>
      </c>
      <c r="B146" s="62"/>
      <c r="C146" s="62"/>
      <c r="D146" s="62"/>
      <c r="E146" s="57"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110</v>
      </c>
      <c r="E147" s="12">
        <v>3255209.69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111</v>
      </c>
      <c r="D149" s="63"/>
      <c r="E149" s="22">
        <v>3255209.69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112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113</v>
      </c>
      <c r="E153" s="64">
        <v>4.0579425799999999E-2</v>
      </c>
      <c r="F153" s="43"/>
      <c r="G153" s="44"/>
    </row>
    <row r="154" spans="1:256" x14ac:dyDescent="0.35">
      <c r="A154" s="26" t="s">
        <v>114</v>
      </c>
      <c r="E154" s="60">
        <v>22.029416999999999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42</v>
      </c>
      <c r="E156" s="53" t="s">
        <v>41</v>
      </c>
      <c r="F156" s="43"/>
      <c r="G156" s="44"/>
    </row>
    <row r="157" spans="1:256" x14ac:dyDescent="0.35">
      <c r="A157" s="26" t="s">
        <v>115</v>
      </c>
      <c r="D157" s="12">
        <v>222300</v>
      </c>
      <c r="E157" s="2">
        <v>15</v>
      </c>
      <c r="F157" s="65"/>
      <c r="G157" s="44"/>
    </row>
    <row r="158" spans="1:256" x14ac:dyDescent="0.35">
      <c r="A158" s="26" t="s">
        <v>116</v>
      </c>
      <c r="D158" s="61">
        <v>305100.03999999998</v>
      </c>
      <c r="F158" s="43"/>
      <c r="G158" s="44"/>
    </row>
    <row r="159" spans="1:256" x14ac:dyDescent="0.35">
      <c r="A159" s="2" t="s">
        <v>117</v>
      </c>
      <c r="D159" s="22">
        <v>-82800.039999999979</v>
      </c>
    </row>
    <row r="160" spans="1:256" x14ac:dyDescent="0.35">
      <c r="A160" s="26" t="s">
        <v>118</v>
      </c>
      <c r="D160" s="12">
        <v>191273169.94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119</v>
      </c>
      <c r="D162" s="66">
        <v>6.7371625000000003E-3</v>
      </c>
      <c r="F162" s="65"/>
      <c r="G162" s="44"/>
    </row>
    <row r="163" spans="1:7" x14ac:dyDescent="0.35">
      <c r="A163" s="26" t="s">
        <v>120</v>
      </c>
      <c r="D163" s="66">
        <v>6.5194846999999997E-3</v>
      </c>
      <c r="F163" s="65"/>
      <c r="G163" s="44"/>
    </row>
    <row r="164" spans="1:7" x14ac:dyDescent="0.35">
      <c r="A164" s="26" t="s">
        <v>121</v>
      </c>
      <c r="D164" s="66">
        <v>1.59670206E-2</v>
      </c>
      <c r="F164" s="65"/>
      <c r="G164" s="44"/>
    </row>
    <row r="165" spans="1:7" x14ac:dyDescent="0.35">
      <c r="A165" s="26" t="s">
        <v>122</v>
      </c>
      <c r="D165" s="66">
        <v>-5.1946672934404751E-3</v>
      </c>
      <c r="F165" s="43"/>
      <c r="G165" s="44"/>
    </row>
    <row r="166" spans="1:7" x14ac:dyDescent="0.35">
      <c r="A166" s="26" t="s">
        <v>123</v>
      </c>
      <c r="D166" s="64">
        <v>6.0072501266398813E-3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124</v>
      </c>
      <c r="D168" s="22">
        <v>14427540.870000001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125</v>
      </c>
      <c r="D170" s="53" t="s">
        <v>42</v>
      </c>
      <c r="E170" s="53" t="s">
        <v>41</v>
      </c>
      <c r="F170" s="67" t="s">
        <v>126</v>
      </c>
      <c r="G170" s="44"/>
    </row>
    <row r="171" spans="1:7" x14ac:dyDescent="0.35">
      <c r="A171" s="41" t="s">
        <v>127</v>
      </c>
      <c r="D171" s="57">
        <v>2555593.6800000002</v>
      </c>
      <c r="E171" s="68">
        <v>173</v>
      </c>
      <c r="F171" s="66">
        <v>1.4353438108229182E-2</v>
      </c>
      <c r="G171" s="44"/>
    </row>
    <row r="172" spans="1:7" x14ac:dyDescent="0.35">
      <c r="A172" s="41" t="s">
        <v>128</v>
      </c>
      <c r="D172" s="57">
        <v>511285.43</v>
      </c>
      <c r="E172" s="68">
        <v>32</v>
      </c>
      <c r="F172" s="66">
        <v>2.8716238549879114E-3</v>
      </c>
      <c r="G172" s="44"/>
    </row>
    <row r="173" spans="1:7" x14ac:dyDescent="0.35">
      <c r="A173" s="41" t="s">
        <v>129</v>
      </c>
      <c r="D173" s="19">
        <v>148080.45000000001</v>
      </c>
      <c r="E173" s="69">
        <v>10</v>
      </c>
      <c r="F173" s="66">
        <v>8.3169073031739765E-4</v>
      </c>
      <c r="G173" s="44"/>
    </row>
    <row r="174" spans="1:7" x14ac:dyDescent="0.35">
      <c r="A174" s="41" t="s">
        <v>130</v>
      </c>
      <c r="D174" s="70">
        <v>0</v>
      </c>
      <c r="E174" s="71">
        <v>0</v>
      </c>
      <c r="F174" s="72">
        <v>0</v>
      </c>
      <c r="G174" s="44"/>
    </row>
    <row r="175" spans="1:7" x14ac:dyDescent="0.35">
      <c r="A175" s="26" t="s">
        <v>131</v>
      </c>
      <c r="D175" s="73">
        <v>3214959.5600000005</v>
      </c>
      <c r="E175" s="68">
        <v>215</v>
      </c>
      <c r="F175" s="74">
        <v>1.8056752693534489E-2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132</v>
      </c>
      <c r="D177" s="66"/>
      <c r="E177" s="66"/>
      <c r="F177" s="65"/>
      <c r="G177" s="44"/>
    </row>
    <row r="178" spans="1:7" x14ac:dyDescent="0.35">
      <c r="A178" s="26" t="s">
        <v>133</v>
      </c>
      <c r="D178" s="66">
        <v>5.3737730999999997E-3</v>
      </c>
      <c r="E178" s="66">
        <v>2.9760639E-3</v>
      </c>
      <c r="F178" s="65"/>
      <c r="G178" s="44"/>
    </row>
    <row r="179" spans="1:7" x14ac:dyDescent="0.35">
      <c r="A179" s="26" t="s">
        <v>134</v>
      </c>
      <c r="D179" s="66">
        <v>5.4070372999999996E-3</v>
      </c>
      <c r="E179" s="66">
        <v>3.0563681999999999E-3</v>
      </c>
      <c r="F179" s="65"/>
      <c r="G179" s="44"/>
    </row>
    <row r="180" spans="1:7" x14ac:dyDescent="0.35">
      <c r="A180" s="26" t="s">
        <v>135</v>
      </c>
      <c r="D180" s="66">
        <v>4.7224609999999998E-3</v>
      </c>
      <c r="E180" s="66">
        <v>2.6851645E-3</v>
      </c>
      <c r="F180" s="65"/>
      <c r="G180" s="44"/>
    </row>
    <row r="181" spans="1:7" x14ac:dyDescent="0.35">
      <c r="A181" s="26" t="s">
        <v>136</v>
      </c>
      <c r="D181" s="66">
        <v>3.7033145853053091E-3</v>
      </c>
      <c r="E181" s="66">
        <v>1.9354838709677419E-3</v>
      </c>
      <c r="F181" s="43"/>
      <c r="G181" s="44"/>
    </row>
    <row r="182" spans="1:7" x14ac:dyDescent="0.35">
      <c r="A182" s="26" t="s">
        <v>137</v>
      </c>
      <c r="D182" s="66">
        <v>4.8016464963263278E-3</v>
      </c>
      <c r="E182" s="66">
        <v>2.6632701177419357E-3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138</v>
      </c>
      <c r="D184" s="75">
        <v>659365.88</v>
      </c>
      <c r="F184" s="43"/>
      <c r="G184" s="44"/>
    </row>
    <row r="185" spans="1:7" x14ac:dyDescent="0.35">
      <c r="A185" s="2" t="s">
        <v>139</v>
      </c>
      <c r="D185" s="66">
        <v>3.7033145853053091E-3</v>
      </c>
      <c r="F185" s="43"/>
      <c r="G185" s="44"/>
    </row>
    <row r="186" spans="1:7" x14ac:dyDescent="0.35">
      <c r="A186" s="2" t="s">
        <v>140</v>
      </c>
      <c r="D186" s="66">
        <v>4.9000000000000002E-2</v>
      </c>
      <c r="F186" s="43"/>
      <c r="G186" s="44"/>
    </row>
    <row r="187" spans="1:7" x14ac:dyDescent="0.35">
      <c r="A187" s="2" t="s">
        <v>141</v>
      </c>
      <c r="D187" s="76" t="s">
        <v>155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142</v>
      </c>
      <c r="D189" s="77">
        <v>1265424.01</v>
      </c>
      <c r="F189" s="43"/>
      <c r="G189" s="78"/>
    </row>
    <row r="190" spans="1:7" x14ac:dyDescent="0.35">
      <c r="A190" s="2" t="s">
        <v>143</v>
      </c>
      <c r="B190" s="79"/>
      <c r="C190" s="79"/>
      <c r="D190" s="80">
        <v>87</v>
      </c>
      <c r="F190" s="43"/>
      <c r="G190" s="78"/>
    </row>
    <row r="191" spans="1:7" x14ac:dyDescent="0.35">
      <c r="F191" s="43"/>
      <c r="G191" s="78"/>
    </row>
    <row r="192" spans="1:7" x14ac:dyDescent="0.35">
      <c r="A192" s="2" t="s">
        <v>144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1"/>
      <c r="F194" s="43"/>
      <c r="G194" s="44"/>
    </row>
    <row r="195" spans="1:7" x14ac:dyDescent="0.35">
      <c r="A195" s="26" t="s">
        <v>145</v>
      </c>
      <c r="E195" s="10"/>
      <c r="F195" s="43"/>
      <c r="G195" s="44"/>
    </row>
    <row r="196" spans="1:7" x14ac:dyDescent="0.35">
      <c r="A196" s="26" t="s">
        <v>146</v>
      </c>
      <c r="E196" s="10"/>
      <c r="F196" s="43"/>
      <c r="G196" s="44"/>
    </row>
    <row r="197" spans="1:7" x14ac:dyDescent="0.35">
      <c r="A197" s="26" t="s">
        <v>147</v>
      </c>
      <c r="E197" s="81"/>
      <c r="F197" s="43"/>
      <c r="G197" s="44"/>
    </row>
    <row r="198" spans="1:7" x14ac:dyDescent="0.35">
      <c r="A198" s="26" t="s">
        <v>148</v>
      </c>
      <c r="E198" s="81" t="s">
        <v>156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149</v>
      </c>
      <c r="E200" s="10"/>
      <c r="F200" s="43"/>
      <c r="G200" s="44"/>
    </row>
    <row r="201" spans="1:7" x14ac:dyDescent="0.35">
      <c r="A201" s="26" t="s">
        <v>150</v>
      </c>
      <c r="E201" s="81" t="s">
        <v>156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151</v>
      </c>
      <c r="E203" s="10"/>
      <c r="F203" s="43"/>
      <c r="G203" s="44"/>
    </row>
    <row r="204" spans="1:7" x14ac:dyDescent="0.35">
      <c r="A204" s="26" t="s">
        <v>152</v>
      </c>
      <c r="E204" s="81" t="s">
        <v>156</v>
      </c>
      <c r="F204" s="43"/>
      <c r="G204" s="44"/>
    </row>
    <row r="205" spans="1:7" x14ac:dyDescent="0.35">
      <c r="A205" s="26"/>
      <c r="E205" s="81"/>
      <c r="F205" s="43"/>
      <c r="G205" s="44"/>
    </row>
    <row r="206" spans="1:7" x14ac:dyDescent="0.35">
      <c r="A206" s="26" t="s">
        <v>153</v>
      </c>
      <c r="E206" s="10"/>
      <c r="G206" s="44"/>
    </row>
    <row r="207" spans="1:7" x14ac:dyDescent="0.35">
      <c r="A207" s="26" t="s">
        <v>154</v>
      </c>
      <c r="E207" s="81" t="s">
        <v>156</v>
      </c>
      <c r="G207" s="44"/>
    </row>
    <row r="214" spans="1:5" x14ac:dyDescent="0.35">
      <c r="A214" s="82"/>
      <c r="B214" s="82"/>
      <c r="C214" s="82"/>
      <c r="D214" s="82"/>
      <c r="E214" s="82"/>
    </row>
    <row r="215" spans="1:5" x14ac:dyDescent="0.35">
      <c r="A215" s="82"/>
      <c r="B215" s="82"/>
      <c r="C215" s="82"/>
      <c r="D215" s="82"/>
      <c r="E215" s="82"/>
    </row>
    <row r="216" spans="1:5" x14ac:dyDescent="0.35">
      <c r="A216" s="82"/>
      <c r="B216" s="82"/>
      <c r="C216" s="82"/>
      <c r="D216" s="82"/>
      <c r="E216" s="82"/>
    </row>
    <row r="217" spans="1:5" x14ac:dyDescent="0.35">
      <c r="A217" s="82"/>
      <c r="B217" s="82"/>
      <c r="C217" s="82"/>
      <c r="D217" s="82"/>
      <c r="E217" s="82"/>
    </row>
    <row r="218" spans="1:5" x14ac:dyDescent="0.35">
      <c r="A218" s="82"/>
      <c r="B218" s="82"/>
      <c r="C218" s="82"/>
      <c r="D218" s="82"/>
      <c r="E218" s="82"/>
    </row>
    <row r="219" spans="1:5" x14ac:dyDescent="0.35">
      <c r="A219" s="82"/>
      <c r="B219" s="82"/>
      <c r="C219" s="82"/>
      <c r="D219" s="82"/>
      <c r="E219" s="82"/>
    </row>
    <row r="220" spans="1:5" x14ac:dyDescent="0.35">
      <c r="A220" s="82"/>
      <c r="B220" s="82"/>
      <c r="C220" s="82"/>
      <c r="D220" s="82"/>
      <c r="E220" s="82"/>
    </row>
    <row r="222" spans="1:5" x14ac:dyDescent="0.35">
      <c r="A222" s="82"/>
      <c r="B222" s="82"/>
      <c r="C222" s="82"/>
      <c r="D222" s="82"/>
      <c r="E222" s="82"/>
    </row>
    <row r="223" spans="1:5" x14ac:dyDescent="0.35">
      <c r="A223" s="82"/>
      <c r="B223" s="82"/>
      <c r="C223" s="82"/>
      <c r="D223" s="82"/>
      <c r="E223" s="82"/>
    </row>
    <row r="224" spans="1:5" x14ac:dyDescent="0.35">
      <c r="A224" s="82"/>
      <c r="B224" s="82"/>
      <c r="C224" s="82"/>
      <c r="D224" s="82"/>
      <c r="E224" s="82"/>
    </row>
    <row r="225" spans="1:5" x14ac:dyDescent="0.35">
      <c r="A225" s="82"/>
      <c r="B225" s="82"/>
      <c r="C225" s="82"/>
      <c r="D225" s="82"/>
      <c r="E225" s="82"/>
    </row>
    <row r="226" spans="1:5" x14ac:dyDescent="0.35">
      <c r="A226" s="82"/>
      <c r="B226" s="82"/>
      <c r="C226" s="82"/>
      <c r="D226" s="82"/>
      <c r="E226" s="82"/>
    </row>
    <row r="227" spans="1:5" x14ac:dyDescent="0.35">
      <c r="A227" s="82"/>
      <c r="B227" s="82"/>
      <c r="C227" s="82"/>
      <c r="D227" s="82"/>
      <c r="E227" s="82"/>
    </row>
    <row r="228" spans="1:5" x14ac:dyDescent="0.35">
      <c r="A228" s="82"/>
      <c r="B228" s="82"/>
      <c r="C228" s="82"/>
      <c r="D228" s="82"/>
      <c r="E228" s="82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19-C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8CB4B-0C57-4304-A2A8-5E360E3D7BD1}">
  <sheetPr codeName="Sheet7">
    <pageSetUpPr fitToPage="1"/>
  </sheetPr>
  <dimension ref="A1:IV228"/>
  <sheetViews>
    <sheetView showRuler="0" zoomScale="80" zoomScaleNormal="80" zoomScaleSheetLayoutView="90" workbookViewId="0"/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0</v>
      </c>
    </row>
    <row r="2" spans="1:13" ht="15.75" customHeight="1" x14ac:dyDescent="0.45">
      <c r="C2" s="5"/>
    </row>
    <row r="3" spans="1:13" ht="15.75" customHeight="1" x14ac:dyDescent="0.45">
      <c r="A3" s="2" t="s">
        <v>1</v>
      </c>
      <c r="B3" s="6">
        <v>44957</v>
      </c>
      <c r="C3" s="7" t="s">
        <v>2</v>
      </c>
      <c r="D3" s="2">
        <v>30</v>
      </c>
      <c r="E3" s="2" t="s">
        <v>3</v>
      </c>
      <c r="F3" s="8">
        <v>44927</v>
      </c>
      <c r="G3" s="2"/>
    </row>
    <row r="4" spans="1:13" ht="15.75" customHeight="1" x14ac:dyDescent="0.45">
      <c r="A4" s="2" t="s">
        <v>4</v>
      </c>
      <c r="B4" s="6">
        <v>44972</v>
      </c>
      <c r="C4" s="7" t="s">
        <v>5</v>
      </c>
      <c r="D4" s="9">
        <v>29</v>
      </c>
      <c r="E4" s="2" t="s">
        <v>6</v>
      </c>
      <c r="F4" s="8">
        <v>44957</v>
      </c>
      <c r="G4" s="2"/>
    </row>
    <row r="5" spans="1:13" ht="17.25" customHeight="1" x14ac:dyDescent="0.45">
      <c r="C5" s="5"/>
      <c r="E5" s="2" t="s">
        <v>7</v>
      </c>
      <c r="F5" s="8">
        <v>44943</v>
      </c>
      <c r="G5" s="2"/>
    </row>
    <row r="6" spans="1:13" ht="15.75" customHeight="1" x14ac:dyDescent="0.45">
      <c r="C6" s="5"/>
      <c r="E6" s="2" t="s">
        <v>8</v>
      </c>
      <c r="F6" s="8">
        <v>44972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9</v>
      </c>
      <c r="C9" s="14" t="s">
        <v>10</v>
      </c>
      <c r="D9" s="14" t="s">
        <v>11</v>
      </c>
      <c r="E9" s="14" t="s">
        <v>12</v>
      </c>
      <c r="F9" s="15" t="s">
        <v>13</v>
      </c>
    </row>
    <row r="10" spans="1:13" x14ac:dyDescent="0.35">
      <c r="A10" s="2" t="s">
        <v>14</v>
      </c>
      <c r="B10" s="16"/>
      <c r="C10" s="17">
        <v>1364914302.27</v>
      </c>
      <c r="D10" s="18">
        <v>205468925.59999999</v>
      </c>
      <c r="E10" s="19">
        <v>191273169.94</v>
      </c>
      <c r="F10" s="20">
        <v>0.14689773323636496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15</v>
      </c>
      <c r="B11" s="16"/>
      <c r="C11" s="23">
        <v>62830425.780000001</v>
      </c>
      <c r="D11" s="18">
        <v>3647317.91</v>
      </c>
      <c r="E11" s="19">
        <v>3237412.54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16</v>
      </c>
      <c r="B12" s="16"/>
      <c r="C12" s="24">
        <v>1302083876.49</v>
      </c>
      <c r="D12" s="18">
        <v>201821607.69</v>
      </c>
      <c r="E12" s="19">
        <v>188035757.40000001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17</v>
      </c>
      <c r="B13" s="10"/>
      <c r="C13" s="24">
        <v>1302083876.49</v>
      </c>
      <c r="D13" s="18">
        <v>201821607.69000101</v>
      </c>
      <c r="E13" s="19">
        <v>188035757.40000102</v>
      </c>
      <c r="F13" s="20">
        <v>0.14441140144280493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18</v>
      </c>
      <c r="B14" s="27">
        <v>1.9597799999999999E-2</v>
      </c>
      <c r="C14" s="23">
        <v>275000000</v>
      </c>
      <c r="D14" s="18">
        <v>0</v>
      </c>
      <c r="E14" s="19">
        <v>0</v>
      </c>
      <c r="F14" s="20">
        <v>0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19</v>
      </c>
      <c r="B15" s="27">
        <v>1.9699999999999999E-2</v>
      </c>
      <c r="C15" s="23">
        <v>371250000</v>
      </c>
      <c r="D15" s="18">
        <v>0</v>
      </c>
      <c r="E15" s="19">
        <v>0</v>
      </c>
      <c r="F15" s="20">
        <v>0</v>
      </c>
      <c r="G15" s="21"/>
      <c r="I15" s="22"/>
      <c r="J15" s="22"/>
      <c r="K15" s="22"/>
      <c r="L15" s="22"/>
      <c r="M15" s="22"/>
    </row>
    <row r="16" spans="1:13" x14ac:dyDescent="0.35">
      <c r="A16" s="26" t="s">
        <v>20</v>
      </c>
      <c r="B16" s="27">
        <v>4.6944300000000001E-2</v>
      </c>
      <c r="C16" s="23">
        <v>60000000</v>
      </c>
      <c r="D16" s="18">
        <v>0</v>
      </c>
      <c r="E16" s="19">
        <v>0</v>
      </c>
      <c r="F16" s="20">
        <v>0</v>
      </c>
      <c r="G16" s="21"/>
      <c r="I16" s="22"/>
      <c r="J16" s="22"/>
      <c r="K16" s="22"/>
      <c r="L16" s="22"/>
      <c r="M16" s="22"/>
    </row>
    <row r="17" spans="1:13" x14ac:dyDescent="0.35">
      <c r="A17" s="26" t="s">
        <v>21</v>
      </c>
      <c r="B17" s="27">
        <v>1.9300000000000001E-2</v>
      </c>
      <c r="C17" s="23">
        <v>431250000</v>
      </c>
      <c r="D17" s="18">
        <v>37237731.200001001</v>
      </c>
      <c r="E17" s="19">
        <v>23451880.91000101</v>
      </c>
      <c r="F17" s="20">
        <v>5.4381173124640025E-2</v>
      </c>
      <c r="G17" s="21"/>
      <c r="I17" s="22"/>
      <c r="J17" s="22"/>
      <c r="K17" s="22"/>
      <c r="L17" s="22"/>
      <c r="M17" s="22"/>
    </row>
    <row r="18" spans="1:13" x14ac:dyDescent="0.35">
      <c r="A18" s="26" t="s">
        <v>22</v>
      </c>
      <c r="B18" s="27">
        <v>1.95E-2</v>
      </c>
      <c r="C18" s="23">
        <v>112500000</v>
      </c>
      <c r="D18" s="18">
        <v>112500000</v>
      </c>
      <c r="E18" s="19">
        <v>112500000</v>
      </c>
      <c r="F18" s="20">
        <v>1</v>
      </c>
      <c r="I18" s="22"/>
      <c r="J18" s="22"/>
      <c r="K18" s="22"/>
      <c r="L18" s="22"/>
      <c r="M18" s="22"/>
    </row>
    <row r="19" spans="1:13" x14ac:dyDescent="0.35">
      <c r="A19" s="26" t="s">
        <v>23</v>
      </c>
      <c r="B19" s="27">
        <v>0</v>
      </c>
      <c r="C19" s="17">
        <v>52083876.490000002</v>
      </c>
      <c r="D19" s="18">
        <v>52083876.490000002</v>
      </c>
      <c r="E19" s="19">
        <v>52083876.490000002</v>
      </c>
      <c r="F19" s="20"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13" x14ac:dyDescent="0.35">
      <c r="A23" s="26" t="s">
        <v>18</v>
      </c>
      <c r="B23" s="18">
        <v>0</v>
      </c>
      <c r="C23" s="18">
        <v>0</v>
      </c>
      <c r="D23" s="34">
        <v>0</v>
      </c>
      <c r="E23" s="35">
        <v>0</v>
      </c>
      <c r="F23" s="31"/>
    </row>
    <row r="24" spans="1:13" x14ac:dyDescent="0.35">
      <c r="A24" s="26" t="s">
        <v>19</v>
      </c>
      <c r="B24" s="18">
        <v>0</v>
      </c>
      <c r="C24" s="18">
        <v>0</v>
      </c>
      <c r="D24" s="34">
        <v>0</v>
      </c>
      <c r="E24" s="35">
        <v>0</v>
      </c>
      <c r="F24" s="31"/>
    </row>
    <row r="25" spans="1:13" x14ac:dyDescent="0.35">
      <c r="A25" s="26" t="s">
        <v>20</v>
      </c>
      <c r="B25" s="18">
        <v>0</v>
      </c>
      <c r="C25" s="18">
        <v>0</v>
      </c>
      <c r="D25" s="34">
        <v>0</v>
      </c>
      <c r="E25" s="35">
        <v>0</v>
      </c>
      <c r="F25" s="31"/>
    </row>
    <row r="26" spans="1:13" x14ac:dyDescent="0.35">
      <c r="A26" s="26" t="s">
        <v>21</v>
      </c>
      <c r="B26" s="18">
        <v>13785850.289999992</v>
      </c>
      <c r="C26" s="18">
        <v>59890.68</v>
      </c>
      <c r="D26" s="34">
        <v>31.967189078260851</v>
      </c>
      <c r="E26" s="35">
        <v>0.13887693913043478</v>
      </c>
      <c r="F26" s="31"/>
    </row>
    <row r="27" spans="1:13" x14ac:dyDescent="0.35">
      <c r="A27" s="26" t="s">
        <v>22</v>
      </c>
      <c r="B27" s="18">
        <v>0</v>
      </c>
      <c r="C27" s="18">
        <v>182812.5</v>
      </c>
      <c r="D27" s="34">
        <v>0</v>
      </c>
      <c r="E27" s="35">
        <v>1.625</v>
      </c>
      <c r="F27" s="31"/>
    </row>
    <row r="28" spans="1:13" x14ac:dyDescent="0.35">
      <c r="A28" s="26" t="s">
        <v>23</v>
      </c>
      <c r="B28" s="18">
        <v>0</v>
      </c>
      <c r="C28" s="18">
        <v>0</v>
      </c>
      <c r="D28" s="34">
        <v>0</v>
      </c>
      <c r="E28" s="35">
        <v>0</v>
      </c>
      <c r="F28" s="31"/>
    </row>
    <row r="29" spans="1:13" ht="18" thickBot="1" x14ac:dyDescent="0.4">
      <c r="A29" s="2" t="s">
        <v>28</v>
      </c>
      <c r="B29" s="36">
        <v>13785850.289999992</v>
      </c>
      <c r="C29" s="36">
        <v>242703.18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29</v>
      </c>
      <c r="E32" s="40"/>
    </row>
    <row r="33" spans="1:7" x14ac:dyDescent="0.35">
      <c r="E33" s="40"/>
    </row>
    <row r="34" spans="1:7" x14ac:dyDescent="0.35">
      <c r="A34" s="26" t="s">
        <v>30</v>
      </c>
    </row>
    <row r="35" spans="1:7" x14ac:dyDescent="0.35">
      <c r="A35" s="41" t="s">
        <v>31</v>
      </c>
      <c r="E35" s="42">
        <v>713221.73</v>
      </c>
      <c r="F35" s="43"/>
      <c r="G35" s="44"/>
    </row>
    <row r="36" spans="1:7" x14ac:dyDescent="0.35">
      <c r="A36" s="41" t="s">
        <v>32</v>
      </c>
      <c r="E36" s="45">
        <v>0</v>
      </c>
      <c r="F36" s="43"/>
      <c r="G36" s="44"/>
    </row>
    <row r="37" spans="1:7" x14ac:dyDescent="0.35">
      <c r="A37" s="26" t="s">
        <v>33</v>
      </c>
      <c r="E37" s="42">
        <v>713221.73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34</v>
      </c>
      <c r="E39" s="46"/>
      <c r="F39" s="43"/>
      <c r="G39" s="44"/>
    </row>
    <row r="40" spans="1:7" x14ac:dyDescent="0.35">
      <c r="A40" s="41" t="s">
        <v>35</v>
      </c>
      <c r="E40" s="42">
        <v>13749224.470000001</v>
      </c>
      <c r="F40" s="43"/>
      <c r="G40" s="44"/>
    </row>
    <row r="41" spans="1:7" x14ac:dyDescent="0.35">
      <c r="A41" s="41" t="s">
        <v>36</v>
      </c>
      <c r="E41" s="45">
        <v>0</v>
      </c>
      <c r="F41" s="43"/>
      <c r="G41" s="44"/>
    </row>
    <row r="42" spans="1:7" x14ac:dyDescent="0.35">
      <c r="A42" s="26" t="s">
        <v>37</v>
      </c>
      <c r="E42" s="42">
        <v>13749224.470000001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38</v>
      </c>
      <c r="E44" s="42">
        <v>173137.31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39</v>
      </c>
      <c r="E47" s="49">
        <v>14635583.510000002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40</v>
      </c>
      <c r="D49" s="51"/>
      <c r="E49" s="52"/>
      <c r="F49" s="43"/>
      <c r="G49" s="44"/>
    </row>
    <row r="50" spans="1:7" x14ac:dyDescent="0.35">
      <c r="D50" s="53" t="s">
        <v>41</v>
      </c>
      <c r="E50" s="53" t="s">
        <v>42</v>
      </c>
      <c r="F50" s="43"/>
      <c r="G50" s="44"/>
    </row>
    <row r="51" spans="1:7" x14ac:dyDescent="0.35">
      <c r="A51" s="26" t="s">
        <v>43</v>
      </c>
      <c r="D51" s="54">
        <v>22903</v>
      </c>
      <c r="E51" s="48">
        <v>201821607.69</v>
      </c>
      <c r="F51" s="43"/>
      <c r="G51" s="44"/>
    </row>
    <row r="52" spans="1:7" x14ac:dyDescent="0.35">
      <c r="A52" s="26" t="s">
        <v>44</v>
      </c>
      <c r="D52" s="10"/>
      <c r="E52" s="45">
        <v>13785850.289999992</v>
      </c>
      <c r="F52" s="43"/>
      <c r="G52" s="44"/>
    </row>
    <row r="53" spans="1:7" x14ac:dyDescent="0.35">
      <c r="A53" s="26"/>
      <c r="D53" s="55">
        <v>22345</v>
      </c>
      <c r="E53" s="56">
        <v>188035757.40000001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45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39</v>
      </c>
      <c r="E57" s="57">
        <v>14635583.510000002</v>
      </c>
      <c r="F57" s="43"/>
      <c r="G57" s="44"/>
    </row>
    <row r="58" spans="1:7" x14ac:dyDescent="0.35">
      <c r="A58" s="26" t="s">
        <v>46</v>
      </c>
      <c r="E58" s="57">
        <v>0</v>
      </c>
      <c r="F58" s="43"/>
      <c r="G58" s="44"/>
    </row>
    <row r="59" spans="1:7" x14ac:dyDescent="0.35">
      <c r="A59" s="26" t="s">
        <v>47</v>
      </c>
      <c r="E59" s="12">
        <v>14635583.510000002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48</v>
      </c>
      <c r="E61" s="25"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49</v>
      </c>
      <c r="F63" s="43"/>
      <c r="G63" s="44"/>
    </row>
    <row r="64" spans="1:7" x14ac:dyDescent="0.35">
      <c r="A64" s="41" t="s">
        <v>50</v>
      </c>
      <c r="E64" s="57">
        <v>171224.1</v>
      </c>
      <c r="F64" s="43"/>
      <c r="G64" s="44"/>
    </row>
    <row r="65" spans="1:7" x14ac:dyDescent="0.35">
      <c r="A65" s="41" t="s">
        <v>51</v>
      </c>
      <c r="E65" s="57">
        <v>171224.1</v>
      </c>
      <c r="F65" s="43"/>
      <c r="G65" s="44"/>
    </row>
    <row r="66" spans="1:7" x14ac:dyDescent="0.35">
      <c r="A66" s="41" t="s">
        <v>52</v>
      </c>
      <c r="E66" s="12"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53</v>
      </c>
      <c r="F68" s="43"/>
      <c r="G68" s="44"/>
    </row>
    <row r="69" spans="1:7" x14ac:dyDescent="0.35">
      <c r="A69" s="41" t="s">
        <v>54</v>
      </c>
      <c r="F69" s="43"/>
      <c r="G69" s="44"/>
    </row>
    <row r="70" spans="1:7" x14ac:dyDescent="0.35">
      <c r="A70" s="58" t="s">
        <v>55</v>
      </c>
      <c r="E70" s="57">
        <v>0</v>
      </c>
      <c r="F70" s="43"/>
      <c r="G70" s="44"/>
    </row>
    <row r="71" spans="1:7" x14ac:dyDescent="0.35">
      <c r="A71" s="58" t="s">
        <v>56</v>
      </c>
      <c r="E71" s="57">
        <v>0</v>
      </c>
      <c r="F71" s="43"/>
      <c r="G71" s="44"/>
    </row>
    <row r="72" spans="1:7" x14ac:dyDescent="0.35">
      <c r="A72" s="58" t="s">
        <v>57</v>
      </c>
      <c r="E72" s="57">
        <v>0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58</v>
      </c>
      <c r="E74" s="57">
        <v>0</v>
      </c>
      <c r="F74" s="43"/>
      <c r="G74" s="44"/>
    </row>
    <row r="75" spans="1:7" x14ac:dyDescent="0.35">
      <c r="A75" s="58" t="s">
        <v>59</v>
      </c>
      <c r="E75" s="57"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60</v>
      </c>
      <c r="F77" s="43"/>
      <c r="G77" s="44"/>
    </row>
    <row r="78" spans="1:7" x14ac:dyDescent="0.35">
      <c r="A78" s="58" t="s">
        <v>61</v>
      </c>
      <c r="E78" s="57">
        <v>0</v>
      </c>
      <c r="F78" s="43"/>
      <c r="G78" s="44"/>
    </row>
    <row r="79" spans="1:7" x14ac:dyDescent="0.35">
      <c r="A79" s="58" t="s">
        <v>62</v>
      </c>
      <c r="E79" s="57">
        <v>0</v>
      </c>
      <c r="F79" s="43"/>
      <c r="G79" s="44"/>
    </row>
    <row r="80" spans="1:7" x14ac:dyDescent="0.35">
      <c r="A80" s="58" t="s">
        <v>63</v>
      </c>
      <c r="E80" s="57">
        <v>0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64</v>
      </c>
      <c r="E82" s="57">
        <v>0</v>
      </c>
      <c r="F82" s="43"/>
      <c r="G82" s="44"/>
    </row>
    <row r="83" spans="1:7" x14ac:dyDescent="0.35">
      <c r="A83" s="58" t="s">
        <v>65</v>
      </c>
      <c r="E83" s="57"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66</v>
      </c>
      <c r="F85" s="43"/>
      <c r="G85" s="44"/>
    </row>
    <row r="86" spans="1:7" x14ac:dyDescent="0.35">
      <c r="A86" s="58" t="s">
        <v>67</v>
      </c>
      <c r="E86" s="57">
        <v>0</v>
      </c>
      <c r="F86" s="43"/>
      <c r="G86" s="44"/>
    </row>
    <row r="87" spans="1:7" x14ac:dyDescent="0.35">
      <c r="A87" s="58" t="s">
        <v>68</v>
      </c>
      <c r="E87" s="57">
        <v>0</v>
      </c>
      <c r="F87" s="43"/>
      <c r="G87" s="44"/>
    </row>
    <row r="88" spans="1:7" x14ac:dyDescent="0.35">
      <c r="A88" s="58" t="s">
        <v>69</v>
      </c>
      <c r="E88" s="57">
        <v>0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70</v>
      </c>
      <c r="E90" s="57">
        <v>0</v>
      </c>
      <c r="F90" s="43"/>
      <c r="G90" s="44"/>
    </row>
    <row r="91" spans="1:7" x14ac:dyDescent="0.35">
      <c r="A91" s="58" t="s">
        <v>71</v>
      </c>
      <c r="E91" s="57"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72</v>
      </c>
      <c r="F93" s="43"/>
      <c r="G93" s="44"/>
    </row>
    <row r="94" spans="1:7" x14ac:dyDescent="0.35">
      <c r="A94" s="58" t="s">
        <v>73</v>
      </c>
      <c r="E94" s="57">
        <v>0</v>
      </c>
      <c r="F94" s="43"/>
      <c r="G94" s="44"/>
    </row>
    <row r="95" spans="1:7" x14ac:dyDescent="0.35">
      <c r="A95" s="58" t="s">
        <v>74</v>
      </c>
      <c r="E95" s="57">
        <v>0</v>
      </c>
      <c r="F95" s="43"/>
      <c r="G95" s="44"/>
    </row>
    <row r="96" spans="1:7" x14ac:dyDescent="0.35">
      <c r="A96" s="58" t="s">
        <v>75</v>
      </c>
      <c r="E96" s="57">
        <v>59890.68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76</v>
      </c>
      <c r="E98" s="57">
        <v>59890.68</v>
      </c>
      <c r="F98" s="43"/>
      <c r="G98" s="44"/>
    </row>
    <row r="99" spans="1:7" x14ac:dyDescent="0.35">
      <c r="A99" s="58" t="s">
        <v>77</v>
      </c>
      <c r="E99" s="57"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78</v>
      </c>
      <c r="F101" s="43"/>
      <c r="G101" s="44"/>
    </row>
    <row r="102" spans="1:7" x14ac:dyDescent="0.35">
      <c r="A102" s="58" t="s">
        <v>79</v>
      </c>
      <c r="E102" s="57">
        <v>0</v>
      </c>
      <c r="F102" s="43"/>
      <c r="G102" s="44"/>
    </row>
    <row r="103" spans="1:7" x14ac:dyDescent="0.35">
      <c r="A103" s="58" t="s">
        <v>80</v>
      </c>
      <c r="E103" s="57">
        <v>0</v>
      </c>
      <c r="F103" s="43"/>
      <c r="G103" s="44"/>
    </row>
    <row r="104" spans="1:7" x14ac:dyDescent="0.35">
      <c r="A104" s="58" t="s">
        <v>81</v>
      </c>
      <c r="E104" s="57">
        <v>182812.5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82</v>
      </c>
      <c r="E106" s="57">
        <v>182812.5</v>
      </c>
      <c r="F106" s="43"/>
      <c r="G106" s="44"/>
    </row>
    <row r="107" spans="1:7" x14ac:dyDescent="0.35">
      <c r="A107" s="58" t="s">
        <v>83</v>
      </c>
      <c r="E107" s="57"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84</v>
      </c>
      <c r="F109" s="43"/>
      <c r="G109" s="44"/>
    </row>
    <row r="110" spans="1:7" x14ac:dyDescent="0.35">
      <c r="A110" s="58" t="s">
        <v>85</v>
      </c>
      <c r="E110" s="12">
        <v>242703.18</v>
      </c>
      <c r="F110" s="43"/>
      <c r="G110" s="44"/>
    </row>
    <row r="111" spans="1:7" x14ac:dyDescent="0.35">
      <c r="A111" s="58" t="s">
        <v>86</v>
      </c>
      <c r="E111" s="12">
        <v>242703.18</v>
      </c>
      <c r="F111" s="43"/>
      <c r="G111" s="44"/>
    </row>
    <row r="112" spans="1:7" x14ac:dyDescent="0.35">
      <c r="A112" s="58" t="s">
        <v>87</v>
      </c>
      <c r="E112" s="12">
        <v>0</v>
      </c>
      <c r="F112" s="43"/>
      <c r="G112" s="44"/>
    </row>
    <row r="113" spans="1:7" x14ac:dyDescent="0.35">
      <c r="A113" s="58" t="s">
        <v>88</v>
      </c>
      <c r="E113" s="12"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89</v>
      </c>
      <c r="E115" s="22">
        <v>14221656.225333335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90</v>
      </c>
      <c r="E117" s="59">
        <v>13785850.289999992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91</v>
      </c>
      <c r="E119" s="57">
        <v>0</v>
      </c>
      <c r="F119" s="43"/>
      <c r="G119" s="44"/>
    </row>
    <row r="120" spans="1:7" x14ac:dyDescent="0.35">
      <c r="A120" s="41" t="s">
        <v>92</v>
      </c>
      <c r="E120" s="60">
        <v>13785850.289999992</v>
      </c>
      <c r="F120" s="43"/>
      <c r="G120" s="44"/>
    </row>
    <row r="121" spans="1:7" x14ac:dyDescent="0.35">
      <c r="A121" s="41" t="s">
        <v>93</v>
      </c>
      <c r="E121" s="12"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94</v>
      </c>
      <c r="E123" s="12"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95</v>
      </c>
      <c r="E125" s="57">
        <v>0</v>
      </c>
      <c r="F125" s="43"/>
      <c r="G125" s="44"/>
    </row>
    <row r="126" spans="1:7" x14ac:dyDescent="0.35">
      <c r="A126" s="41" t="s">
        <v>96</v>
      </c>
      <c r="E126" s="12">
        <v>0</v>
      </c>
      <c r="F126" s="43"/>
      <c r="G126" s="44"/>
    </row>
    <row r="127" spans="1:7" x14ac:dyDescent="0.35">
      <c r="A127" s="41" t="s">
        <v>97</v>
      </c>
      <c r="E127" s="12"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98</v>
      </c>
      <c r="E129" s="12">
        <v>435805.93533334322</v>
      </c>
      <c r="F129" s="43"/>
      <c r="G129" s="44"/>
    </row>
    <row r="130" spans="1:7" x14ac:dyDescent="0.35">
      <c r="A130" s="41" t="s">
        <v>99</v>
      </c>
      <c r="E130" s="57">
        <v>0</v>
      </c>
      <c r="F130" s="43"/>
      <c r="G130" s="44"/>
    </row>
    <row r="131" spans="1:7" x14ac:dyDescent="0.35">
      <c r="A131" s="26" t="s">
        <v>100</v>
      </c>
      <c r="E131" s="12">
        <v>435805.93533334322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101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102</v>
      </c>
      <c r="E135" s="57">
        <v>0</v>
      </c>
      <c r="F135" s="43"/>
      <c r="G135" s="44"/>
    </row>
    <row r="136" spans="1:7" hidden="1" x14ac:dyDescent="0.35">
      <c r="A136" s="26" t="s">
        <v>103</v>
      </c>
      <c r="E136" s="61">
        <v>0</v>
      </c>
      <c r="F136" s="43"/>
      <c r="G136" s="44"/>
    </row>
    <row r="137" spans="1:7" hidden="1" x14ac:dyDescent="0.35">
      <c r="A137" s="26" t="s">
        <v>104</v>
      </c>
      <c r="E137" s="12"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105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106</v>
      </c>
      <c r="E143" s="12">
        <v>3255209.69</v>
      </c>
      <c r="F143" s="43"/>
      <c r="G143" s="44"/>
    </row>
    <row r="144" spans="1:7" x14ac:dyDescent="0.35">
      <c r="A144" s="26" t="s">
        <v>107</v>
      </c>
      <c r="E144" s="12">
        <v>3255209.69</v>
      </c>
      <c r="G144" s="44"/>
    </row>
    <row r="145" spans="1:256" x14ac:dyDescent="0.35">
      <c r="A145" s="26" t="s">
        <v>108</v>
      </c>
      <c r="E145" s="57">
        <v>3255209.69</v>
      </c>
      <c r="F145" s="43"/>
      <c r="G145" s="44"/>
    </row>
    <row r="146" spans="1:256" x14ac:dyDescent="0.35">
      <c r="A146" s="62" t="s">
        <v>109</v>
      </c>
      <c r="B146" s="62"/>
      <c r="C146" s="62"/>
      <c r="D146" s="62"/>
      <c r="E146" s="57"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110</v>
      </c>
      <c r="E147" s="12">
        <v>3255209.69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111</v>
      </c>
      <c r="D149" s="63"/>
      <c r="E149" s="22">
        <v>3255209.69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112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113</v>
      </c>
      <c r="E153" s="64">
        <v>4.0311714800000002E-2</v>
      </c>
      <c r="F153" s="43"/>
      <c r="G153" s="44"/>
    </row>
    <row r="154" spans="1:256" x14ac:dyDescent="0.35">
      <c r="A154" s="26" t="s">
        <v>114</v>
      </c>
      <c r="E154" s="60">
        <v>22.780788999999999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42</v>
      </c>
      <c r="E156" s="53" t="s">
        <v>41</v>
      </c>
      <c r="F156" s="43"/>
      <c r="G156" s="44"/>
    </row>
    <row r="157" spans="1:256" x14ac:dyDescent="0.35">
      <c r="A157" s="26" t="s">
        <v>115</v>
      </c>
      <c r="D157" s="12">
        <v>446531.19</v>
      </c>
      <c r="E157" s="2">
        <v>27</v>
      </c>
      <c r="F157" s="65"/>
      <c r="G157" s="44"/>
    </row>
    <row r="158" spans="1:256" x14ac:dyDescent="0.35">
      <c r="A158" s="26" t="s">
        <v>116</v>
      </c>
      <c r="D158" s="61">
        <v>173137.31</v>
      </c>
      <c r="F158" s="43"/>
      <c r="G158" s="44"/>
    </row>
    <row r="159" spans="1:256" x14ac:dyDescent="0.35">
      <c r="A159" s="2" t="s">
        <v>117</v>
      </c>
      <c r="D159" s="22">
        <v>273393.88</v>
      </c>
    </row>
    <row r="160" spans="1:256" x14ac:dyDescent="0.35">
      <c r="A160" s="26" t="s">
        <v>118</v>
      </c>
      <c r="D160" s="12">
        <v>205468925.59999999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119</v>
      </c>
      <c r="D162" s="66">
        <v>-3.7961659999999998E-4</v>
      </c>
      <c r="F162" s="65"/>
      <c r="G162" s="44"/>
    </row>
    <row r="163" spans="1:7" x14ac:dyDescent="0.35">
      <c r="A163" s="26" t="s">
        <v>120</v>
      </c>
      <c r="D163" s="66">
        <v>6.7371625000000003E-3</v>
      </c>
      <c r="F163" s="65"/>
      <c r="G163" s="44"/>
    </row>
    <row r="164" spans="1:7" x14ac:dyDescent="0.35">
      <c r="A164" s="26" t="s">
        <v>121</v>
      </c>
      <c r="D164" s="66">
        <v>6.5194846999999997E-3</v>
      </c>
      <c r="F164" s="65"/>
      <c r="G164" s="44"/>
    </row>
    <row r="165" spans="1:7" x14ac:dyDescent="0.35">
      <c r="A165" s="26" t="s">
        <v>122</v>
      </c>
      <c r="D165" s="66">
        <v>1.5967020562451417E-2</v>
      </c>
      <c r="F165" s="43"/>
      <c r="G165" s="44"/>
    </row>
    <row r="166" spans="1:7" x14ac:dyDescent="0.35">
      <c r="A166" s="26" t="s">
        <v>123</v>
      </c>
      <c r="D166" s="64">
        <v>7.211012790612854E-3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124</v>
      </c>
      <c r="D168" s="22">
        <v>14510340.909999998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125</v>
      </c>
      <c r="D170" s="53" t="s">
        <v>42</v>
      </c>
      <c r="E170" s="53" t="s">
        <v>41</v>
      </c>
      <c r="F170" s="67" t="s">
        <v>126</v>
      </c>
      <c r="G170" s="44"/>
    </row>
    <row r="171" spans="1:7" x14ac:dyDescent="0.35">
      <c r="A171" s="41" t="s">
        <v>127</v>
      </c>
      <c r="D171" s="57">
        <v>2760614.56</v>
      </c>
      <c r="E171" s="68">
        <v>181</v>
      </c>
      <c r="F171" s="66">
        <v>1.4432837396201308E-2</v>
      </c>
      <c r="G171" s="44"/>
    </row>
    <row r="172" spans="1:7" x14ac:dyDescent="0.35">
      <c r="A172" s="41" t="s">
        <v>128</v>
      </c>
      <c r="D172" s="57">
        <v>785891.76</v>
      </c>
      <c r="E172" s="68">
        <v>51</v>
      </c>
      <c r="F172" s="66">
        <v>4.108740186856967E-3</v>
      </c>
      <c r="G172" s="44"/>
    </row>
    <row r="173" spans="1:7" x14ac:dyDescent="0.35">
      <c r="A173" s="41" t="s">
        <v>129</v>
      </c>
      <c r="D173" s="19">
        <v>117388.33</v>
      </c>
      <c r="E173" s="69">
        <v>9</v>
      </c>
      <c r="F173" s="66">
        <v>6.1372083725502779E-4</v>
      </c>
      <c r="G173" s="44"/>
    </row>
    <row r="174" spans="1:7" x14ac:dyDescent="0.35">
      <c r="A174" s="41" t="s">
        <v>130</v>
      </c>
      <c r="D174" s="70">
        <v>0</v>
      </c>
      <c r="E174" s="71">
        <v>0</v>
      </c>
      <c r="F174" s="72">
        <v>0</v>
      </c>
      <c r="G174" s="44"/>
    </row>
    <row r="175" spans="1:7" x14ac:dyDescent="0.35">
      <c r="A175" s="26" t="s">
        <v>131</v>
      </c>
      <c r="D175" s="73">
        <v>3663894.6500000004</v>
      </c>
      <c r="E175" s="68">
        <v>241</v>
      </c>
      <c r="F175" s="74">
        <v>1.9155298420313303E-2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132</v>
      </c>
      <c r="D177" s="66"/>
      <c r="E177" s="66"/>
      <c r="F177" s="65"/>
      <c r="G177" s="44"/>
    </row>
    <row r="178" spans="1:7" x14ac:dyDescent="0.35">
      <c r="A178" s="26" t="s">
        <v>133</v>
      </c>
      <c r="D178" s="66">
        <v>4.3478676000000003E-3</v>
      </c>
      <c r="E178" s="66">
        <v>2.4405376999999998E-3</v>
      </c>
      <c r="F178" s="65"/>
      <c r="G178" s="44"/>
    </row>
    <row r="179" spans="1:7" x14ac:dyDescent="0.35">
      <c r="A179" s="26" t="s">
        <v>134</v>
      </c>
      <c r="D179" s="66">
        <v>5.3737730999999997E-3</v>
      </c>
      <c r="E179" s="66">
        <v>2.9760639E-3</v>
      </c>
      <c r="F179" s="65"/>
      <c r="G179" s="44"/>
    </row>
    <row r="180" spans="1:7" x14ac:dyDescent="0.35">
      <c r="A180" s="26" t="s">
        <v>135</v>
      </c>
      <c r="D180" s="66">
        <v>5.4070372999999996E-3</v>
      </c>
      <c r="E180" s="66">
        <v>3.0563681999999999E-3</v>
      </c>
      <c r="F180" s="65"/>
      <c r="G180" s="44"/>
    </row>
    <row r="181" spans="1:7" x14ac:dyDescent="0.35">
      <c r="A181" s="26" t="s">
        <v>136</v>
      </c>
      <c r="D181" s="66">
        <v>4.7224610241119944E-3</v>
      </c>
      <c r="E181" s="66">
        <v>2.6851644663235625E-3</v>
      </c>
      <c r="F181" s="43"/>
      <c r="G181" s="44"/>
    </row>
    <row r="182" spans="1:7" x14ac:dyDescent="0.35">
      <c r="A182" s="26" t="s">
        <v>137</v>
      </c>
      <c r="D182" s="66">
        <v>4.9627847560279985E-3</v>
      </c>
      <c r="E182" s="66">
        <v>2.7895335665808901E-3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138</v>
      </c>
      <c r="D184" s="75">
        <v>903280.09</v>
      </c>
      <c r="F184" s="43"/>
      <c r="G184" s="44"/>
    </row>
    <row r="185" spans="1:7" x14ac:dyDescent="0.35">
      <c r="A185" s="2" t="s">
        <v>139</v>
      </c>
      <c r="D185" s="66">
        <v>4.7224610241119944E-3</v>
      </c>
      <c r="F185" s="43"/>
      <c r="G185" s="44"/>
    </row>
    <row r="186" spans="1:7" x14ac:dyDescent="0.35">
      <c r="A186" s="2" t="s">
        <v>140</v>
      </c>
      <c r="D186" s="66">
        <v>4.9000000000000002E-2</v>
      </c>
      <c r="F186" s="43"/>
      <c r="G186" s="44"/>
    </row>
    <row r="187" spans="1:7" x14ac:dyDescent="0.35">
      <c r="A187" s="2" t="s">
        <v>141</v>
      </c>
      <c r="D187" s="76" t="s">
        <v>155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142</v>
      </c>
      <c r="D189" s="77">
        <v>1575144.51</v>
      </c>
      <c r="F189" s="43"/>
      <c r="G189" s="78"/>
    </row>
    <row r="190" spans="1:7" x14ac:dyDescent="0.35">
      <c r="A190" s="2" t="s">
        <v>143</v>
      </c>
      <c r="B190" s="79"/>
      <c r="C190" s="79"/>
      <c r="D190" s="80">
        <v>108</v>
      </c>
      <c r="F190" s="43"/>
      <c r="G190" s="78"/>
    </row>
    <row r="191" spans="1:7" x14ac:dyDescent="0.35">
      <c r="F191" s="43"/>
      <c r="G191" s="78"/>
    </row>
    <row r="192" spans="1:7" x14ac:dyDescent="0.35">
      <c r="A192" s="2" t="s">
        <v>144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1"/>
      <c r="F194" s="43"/>
      <c r="G194" s="44"/>
    </row>
    <row r="195" spans="1:7" x14ac:dyDescent="0.35">
      <c r="A195" s="26" t="s">
        <v>145</v>
      </c>
      <c r="E195" s="10"/>
      <c r="F195" s="43"/>
      <c r="G195" s="44"/>
    </row>
    <row r="196" spans="1:7" x14ac:dyDescent="0.35">
      <c r="A196" s="26" t="s">
        <v>146</v>
      </c>
      <c r="E196" s="10"/>
      <c r="F196" s="43"/>
      <c r="G196" s="44"/>
    </row>
    <row r="197" spans="1:7" x14ac:dyDescent="0.35">
      <c r="A197" s="26" t="s">
        <v>147</v>
      </c>
      <c r="E197" s="81"/>
      <c r="F197" s="43"/>
      <c r="G197" s="44"/>
    </row>
    <row r="198" spans="1:7" x14ac:dyDescent="0.35">
      <c r="A198" s="26" t="s">
        <v>148</v>
      </c>
      <c r="E198" s="81" t="s">
        <v>156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149</v>
      </c>
      <c r="E200" s="10"/>
      <c r="F200" s="43"/>
      <c r="G200" s="44"/>
    </row>
    <row r="201" spans="1:7" x14ac:dyDescent="0.35">
      <c r="A201" s="26" t="s">
        <v>150</v>
      </c>
      <c r="E201" s="81" t="s">
        <v>156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151</v>
      </c>
      <c r="E203" s="10"/>
      <c r="F203" s="43"/>
      <c r="G203" s="44"/>
    </row>
    <row r="204" spans="1:7" x14ac:dyDescent="0.35">
      <c r="A204" s="26" t="s">
        <v>152</v>
      </c>
      <c r="E204" s="81" t="s">
        <v>156</v>
      </c>
      <c r="F204" s="43"/>
      <c r="G204" s="44"/>
    </row>
    <row r="205" spans="1:7" x14ac:dyDescent="0.35">
      <c r="A205" s="26"/>
      <c r="E205" s="81"/>
      <c r="F205" s="43"/>
      <c r="G205" s="44"/>
    </row>
    <row r="206" spans="1:7" x14ac:dyDescent="0.35">
      <c r="A206" s="26" t="s">
        <v>153</v>
      </c>
      <c r="E206" s="10"/>
      <c r="G206" s="44"/>
    </row>
    <row r="207" spans="1:7" x14ac:dyDescent="0.35">
      <c r="A207" s="26" t="s">
        <v>154</v>
      </c>
      <c r="E207" s="81" t="s">
        <v>156</v>
      </c>
      <c r="G207" s="44"/>
    </row>
    <row r="214" spans="1:5" x14ac:dyDescent="0.35">
      <c r="A214" s="82"/>
      <c r="B214" s="82"/>
      <c r="C214" s="82"/>
      <c r="D214" s="82"/>
      <c r="E214" s="82"/>
    </row>
    <row r="215" spans="1:5" x14ac:dyDescent="0.35">
      <c r="A215" s="82"/>
      <c r="B215" s="82"/>
      <c r="C215" s="82"/>
      <c r="D215" s="82"/>
      <c r="E215" s="82"/>
    </row>
    <row r="216" spans="1:5" x14ac:dyDescent="0.35">
      <c r="A216" s="82"/>
      <c r="B216" s="82"/>
      <c r="C216" s="82"/>
      <c r="D216" s="82"/>
      <c r="E216" s="82"/>
    </row>
    <row r="217" spans="1:5" x14ac:dyDescent="0.35">
      <c r="A217" s="82"/>
      <c r="B217" s="82"/>
      <c r="C217" s="82"/>
      <c r="D217" s="82"/>
      <c r="E217" s="82"/>
    </row>
    <row r="218" spans="1:5" x14ac:dyDescent="0.35">
      <c r="A218" s="82"/>
      <c r="B218" s="82"/>
      <c r="C218" s="82"/>
      <c r="D218" s="82"/>
      <c r="E218" s="82"/>
    </row>
    <row r="219" spans="1:5" x14ac:dyDescent="0.35">
      <c r="A219" s="82"/>
      <c r="B219" s="82"/>
      <c r="C219" s="82"/>
      <c r="D219" s="82"/>
      <c r="E219" s="82"/>
    </row>
    <row r="220" spans="1:5" x14ac:dyDescent="0.35">
      <c r="A220" s="82"/>
      <c r="B220" s="82"/>
      <c r="C220" s="82"/>
      <c r="D220" s="82"/>
      <c r="E220" s="82"/>
    </row>
    <row r="222" spans="1:5" x14ac:dyDescent="0.35">
      <c r="A222" s="82"/>
      <c r="B222" s="82"/>
      <c r="C222" s="82"/>
      <c r="D222" s="82"/>
      <c r="E222" s="82"/>
    </row>
    <row r="223" spans="1:5" x14ac:dyDescent="0.35">
      <c r="A223" s="82"/>
      <c r="B223" s="82"/>
      <c r="C223" s="82"/>
      <c r="D223" s="82"/>
      <c r="E223" s="82"/>
    </row>
    <row r="224" spans="1:5" x14ac:dyDescent="0.35">
      <c r="A224" s="82"/>
      <c r="B224" s="82"/>
      <c r="C224" s="82"/>
      <c r="D224" s="82"/>
      <c r="E224" s="82"/>
    </row>
    <row r="225" spans="1:5" x14ac:dyDescent="0.35">
      <c r="A225" s="82"/>
      <c r="B225" s="82"/>
      <c r="C225" s="82"/>
      <c r="D225" s="82"/>
      <c r="E225" s="82"/>
    </row>
    <row r="226" spans="1:5" x14ac:dyDescent="0.35">
      <c r="A226" s="82"/>
      <c r="B226" s="82"/>
      <c r="C226" s="82"/>
      <c r="D226" s="82"/>
      <c r="E226" s="82"/>
    </row>
    <row r="227" spans="1:5" x14ac:dyDescent="0.35">
      <c r="A227" s="82"/>
      <c r="B227" s="82"/>
      <c r="C227" s="82"/>
      <c r="D227" s="82"/>
      <c r="E227" s="82"/>
    </row>
    <row r="228" spans="1:5" x14ac:dyDescent="0.35">
      <c r="A228" s="82"/>
      <c r="B228" s="82"/>
      <c r="C228" s="82"/>
      <c r="D228" s="82"/>
      <c r="E228" s="82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19-C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545AE-D7B3-4FD4-A8DE-0C2C6D7AFB89}">
  <sheetPr codeName="Sheet9">
    <pageSetUpPr fitToPage="1"/>
  </sheetPr>
  <dimension ref="A1:IV228"/>
  <sheetViews>
    <sheetView showRuler="0" zoomScale="80" zoomScaleNormal="80" zoomScaleSheetLayoutView="90" workbookViewId="0">
      <selection activeCell="E13" sqref="E13"/>
    </sheetView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0</v>
      </c>
    </row>
    <row r="2" spans="1:13" ht="15.75" customHeight="1" x14ac:dyDescent="0.45">
      <c r="C2" s="5"/>
    </row>
    <row r="3" spans="1:13" ht="15.75" customHeight="1" x14ac:dyDescent="0.45">
      <c r="A3" s="2" t="s">
        <v>1</v>
      </c>
      <c r="B3" s="6">
        <v>45260</v>
      </c>
      <c r="C3" s="7" t="s">
        <v>2</v>
      </c>
      <c r="D3" s="2">
        <v>30</v>
      </c>
      <c r="E3" s="2" t="s">
        <v>3</v>
      </c>
      <c r="F3" s="8">
        <v>45231</v>
      </c>
      <c r="G3" s="2"/>
    </row>
    <row r="4" spans="1:13" ht="15.75" customHeight="1" x14ac:dyDescent="0.45">
      <c r="A4" s="2" t="s">
        <v>4</v>
      </c>
      <c r="B4" s="6">
        <v>45275</v>
      </c>
      <c r="C4" s="7" t="s">
        <v>5</v>
      </c>
      <c r="D4" s="9">
        <v>30</v>
      </c>
      <c r="E4" s="2" t="s">
        <v>6</v>
      </c>
      <c r="F4" s="8">
        <v>45260</v>
      </c>
      <c r="G4" s="2"/>
    </row>
    <row r="5" spans="1:13" ht="17.25" customHeight="1" x14ac:dyDescent="0.45">
      <c r="C5" s="5"/>
      <c r="E5" s="2" t="s">
        <v>7</v>
      </c>
      <c r="F5" s="8">
        <v>45245</v>
      </c>
      <c r="G5" s="2"/>
    </row>
    <row r="6" spans="1:13" ht="15.75" customHeight="1" x14ac:dyDescent="0.45">
      <c r="C6" s="5"/>
      <c r="E6" s="2" t="s">
        <v>8</v>
      </c>
      <c r="F6" s="8">
        <v>45275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9</v>
      </c>
      <c r="C9" s="14" t="s">
        <v>10</v>
      </c>
      <c r="D9" s="14" t="s">
        <v>11</v>
      </c>
      <c r="E9" s="14" t="s">
        <v>12</v>
      </c>
      <c r="F9" s="15" t="s">
        <v>13</v>
      </c>
    </row>
    <row r="10" spans="1:13" x14ac:dyDescent="0.35">
      <c r="A10" s="2" t="s">
        <v>14</v>
      </c>
      <c r="B10" s="16"/>
      <c r="C10" s="17">
        <v>1364914302.27</v>
      </c>
      <c r="D10" s="18">
        <v>87842965.930000007</v>
      </c>
      <c r="E10" s="19">
        <v>79450748.790000007</v>
      </c>
      <c r="F10" s="20">
        <v>6.1018149617345474E-2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15</v>
      </c>
      <c r="B11" s="16"/>
      <c r="C11" s="23">
        <v>62830425.780000001</v>
      </c>
      <c r="D11" s="18">
        <v>888758.94</v>
      </c>
      <c r="E11" s="19">
        <v>752667.87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16</v>
      </c>
      <c r="B12" s="16"/>
      <c r="C12" s="24">
        <v>1302083876.49</v>
      </c>
      <c r="D12" s="18">
        <v>86954206.99000001</v>
      </c>
      <c r="E12" s="19">
        <v>78698080.920000002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17</v>
      </c>
      <c r="B13" s="10"/>
      <c r="C13" s="24">
        <v>1302083876.49</v>
      </c>
      <c r="D13" s="18">
        <v>86954206.990000993</v>
      </c>
      <c r="E13" s="19">
        <v>78698080.920001</v>
      </c>
      <c r="F13" s="20">
        <v>6.0440100934315961E-2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18</v>
      </c>
      <c r="B14" s="27">
        <v>1.9597799999999999E-2</v>
      </c>
      <c r="C14" s="23">
        <v>275000000</v>
      </c>
      <c r="D14" s="18">
        <v>0</v>
      </c>
      <c r="E14" s="19">
        <v>0</v>
      </c>
      <c r="F14" s="20">
        <v>0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19</v>
      </c>
      <c r="B15" s="27">
        <v>1.9699999999999999E-2</v>
      </c>
      <c r="C15" s="23">
        <v>371250000</v>
      </c>
      <c r="D15" s="18">
        <v>0</v>
      </c>
      <c r="E15" s="19">
        <v>0</v>
      </c>
      <c r="F15" s="20">
        <v>0</v>
      </c>
      <c r="G15" s="21"/>
      <c r="I15" s="22"/>
      <c r="J15" s="22"/>
      <c r="K15" s="22"/>
      <c r="L15" s="22"/>
      <c r="M15" s="22"/>
    </row>
    <row r="16" spans="1:13" x14ac:dyDescent="0.35">
      <c r="A16" s="26" t="s">
        <v>20</v>
      </c>
      <c r="B16" s="27">
        <v>2.3999999999999998E-3</v>
      </c>
      <c r="C16" s="23">
        <v>60000000</v>
      </c>
      <c r="D16" s="18">
        <v>0</v>
      </c>
      <c r="E16" s="19">
        <v>0</v>
      </c>
      <c r="F16" s="20">
        <v>0</v>
      </c>
      <c r="G16" s="21"/>
      <c r="I16" s="22"/>
      <c r="J16" s="22"/>
      <c r="K16" s="22"/>
      <c r="L16" s="22"/>
      <c r="M16" s="22"/>
    </row>
    <row r="17" spans="1:13" x14ac:dyDescent="0.35">
      <c r="A17" s="26" t="s">
        <v>21</v>
      </c>
      <c r="B17" s="27">
        <v>1.9300000000000001E-2</v>
      </c>
      <c r="C17" s="23">
        <v>431250000</v>
      </c>
      <c r="D17" s="18">
        <v>0</v>
      </c>
      <c r="E17" s="19">
        <v>0</v>
      </c>
      <c r="F17" s="20">
        <v>0</v>
      </c>
      <c r="G17" s="21"/>
      <c r="I17" s="22"/>
      <c r="J17" s="22"/>
      <c r="K17" s="22"/>
      <c r="L17" s="22"/>
      <c r="M17" s="22"/>
    </row>
    <row r="18" spans="1:13" x14ac:dyDescent="0.35">
      <c r="A18" s="26" t="s">
        <v>22</v>
      </c>
      <c r="B18" s="27">
        <v>1.95E-2</v>
      </c>
      <c r="C18" s="23">
        <v>112500000</v>
      </c>
      <c r="D18" s="18">
        <v>34870330.500000998</v>
      </c>
      <c r="E18" s="19">
        <v>26614204.430000991</v>
      </c>
      <c r="F18" s="20">
        <v>0.23657070604445324</v>
      </c>
      <c r="I18" s="22"/>
      <c r="J18" s="22"/>
      <c r="K18" s="22"/>
      <c r="L18" s="22"/>
      <c r="M18" s="22"/>
    </row>
    <row r="19" spans="1:13" x14ac:dyDescent="0.35">
      <c r="A19" s="26" t="s">
        <v>23</v>
      </c>
      <c r="B19" s="27">
        <v>0</v>
      </c>
      <c r="C19" s="17">
        <v>52083876.490000002</v>
      </c>
      <c r="D19" s="18">
        <v>52083876.490000002</v>
      </c>
      <c r="E19" s="19">
        <v>52083876.490000002</v>
      </c>
      <c r="F19" s="20"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13" x14ac:dyDescent="0.35">
      <c r="A23" s="26" t="s">
        <v>18</v>
      </c>
      <c r="B23" s="18">
        <v>0</v>
      </c>
      <c r="C23" s="18">
        <v>0</v>
      </c>
      <c r="D23" s="34">
        <v>0</v>
      </c>
      <c r="E23" s="35">
        <v>0</v>
      </c>
      <c r="F23" s="31"/>
    </row>
    <row r="24" spans="1:13" x14ac:dyDescent="0.35">
      <c r="A24" s="26" t="s">
        <v>19</v>
      </c>
      <c r="B24" s="18">
        <v>0</v>
      </c>
      <c r="C24" s="18">
        <v>0</v>
      </c>
      <c r="D24" s="34">
        <v>0</v>
      </c>
      <c r="E24" s="35">
        <v>0</v>
      </c>
      <c r="F24" s="31"/>
    </row>
    <row r="25" spans="1:13" x14ac:dyDescent="0.35">
      <c r="A25" s="26" t="s">
        <v>20</v>
      </c>
      <c r="B25" s="18">
        <v>0</v>
      </c>
      <c r="C25" s="18">
        <v>0</v>
      </c>
      <c r="D25" s="34">
        <v>0</v>
      </c>
      <c r="E25" s="35">
        <v>0</v>
      </c>
      <c r="F25" s="31"/>
    </row>
    <row r="26" spans="1:13" x14ac:dyDescent="0.35">
      <c r="A26" s="26" t="s">
        <v>21</v>
      </c>
      <c r="B26" s="18">
        <v>0</v>
      </c>
      <c r="C26" s="18">
        <v>0</v>
      </c>
      <c r="D26" s="34">
        <v>0</v>
      </c>
      <c r="E26" s="35">
        <v>0</v>
      </c>
      <c r="F26" s="31"/>
    </row>
    <row r="27" spans="1:13" x14ac:dyDescent="0.35">
      <c r="A27" s="26" t="s">
        <v>22</v>
      </c>
      <c r="B27" s="18">
        <v>8256126.0700000077</v>
      </c>
      <c r="C27" s="18">
        <v>56664.29</v>
      </c>
      <c r="D27" s="34">
        <v>73.387787288888958</v>
      </c>
      <c r="E27" s="35">
        <v>0.50368257777777781</v>
      </c>
      <c r="F27" s="31"/>
    </row>
    <row r="28" spans="1:13" x14ac:dyDescent="0.35">
      <c r="A28" s="26" t="s">
        <v>23</v>
      </c>
      <c r="B28" s="18">
        <v>0</v>
      </c>
      <c r="C28" s="18">
        <v>0</v>
      </c>
      <c r="D28" s="34">
        <v>0</v>
      </c>
      <c r="E28" s="35">
        <v>0</v>
      </c>
      <c r="F28" s="31"/>
    </row>
    <row r="29" spans="1:13" ht="18" thickBot="1" x14ac:dyDescent="0.4">
      <c r="A29" s="2" t="s">
        <v>28</v>
      </c>
      <c r="B29" s="36">
        <v>8256126.0700000077</v>
      </c>
      <c r="C29" s="36">
        <v>56664.29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29</v>
      </c>
      <c r="E32" s="40"/>
    </row>
    <row r="33" spans="1:7" x14ac:dyDescent="0.35">
      <c r="E33" s="40"/>
    </row>
    <row r="34" spans="1:7" x14ac:dyDescent="0.35">
      <c r="A34" s="26" t="s">
        <v>30</v>
      </c>
    </row>
    <row r="35" spans="1:7" x14ac:dyDescent="0.35">
      <c r="A35" s="41" t="s">
        <v>31</v>
      </c>
      <c r="E35" s="42">
        <v>319027.08</v>
      </c>
      <c r="F35" s="43"/>
      <c r="G35" s="44"/>
    </row>
    <row r="36" spans="1:7" x14ac:dyDescent="0.35">
      <c r="A36" s="41" t="s">
        <v>32</v>
      </c>
      <c r="E36" s="45">
        <v>0</v>
      </c>
      <c r="F36" s="43"/>
      <c r="G36" s="44"/>
    </row>
    <row r="37" spans="1:7" x14ac:dyDescent="0.35">
      <c r="A37" s="26" t="s">
        <v>33</v>
      </c>
      <c r="E37" s="42">
        <v>319027.08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34</v>
      </c>
      <c r="E39" s="46"/>
      <c r="F39" s="43"/>
      <c r="G39" s="44"/>
    </row>
    <row r="40" spans="1:7" x14ac:dyDescent="0.35">
      <c r="A40" s="41" t="s">
        <v>35</v>
      </c>
      <c r="E40" s="42">
        <v>8308451.71</v>
      </c>
      <c r="F40" s="43"/>
      <c r="G40" s="44"/>
    </row>
    <row r="41" spans="1:7" x14ac:dyDescent="0.35">
      <c r="A41" s="41" t="s">
        <v>36</v>
      </c>
      <c r="E41" s="45">
        <v>0</v>
      </c>
      <c r="F41" s="43"/>
      <c r="G41" s="44"/>
    </row>
    <row r="42" spans="1:7" x14ac:dyDescent="0.35">
      <c r="A42" s="26" t="s">
        <v>37</v>
      </c>
      <c r="E42" s="42">
        <v>8308451.71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38</v>
      </c>
      <c r="E44" s="42">
        <v>179229.77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39</v>
      </c>
      <c r="E47" s="49">
        <v>8806708.5599999987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40</v>
      </c>
      <c r="D49" s="51"/>
      <c r="E49" s="52"/>
      <c r="F49" s="43"/>
      <c r="G49" s="44"/>
    </row>
    <row r="50" spans="1:7" x14ac:dyDescent="0.35">
      <c r="D50" s="53" t="s">
        <v>41</v>
      </c>
      <c r="E50" s="53" t="s">
        <v>42</v>
      </c>
      <c r="F50" s="43"/>
      <c r="G50" s="44"/>
    </row>
    <row r="51" spans="1:7" x14ac:dyDescent="0.35">
      <c r="A51" s="26" t="s">
        <v>43</v>
      </c>
      <c r="D51" s="54">
        <v>15546</v>
      </c>
      <c r="E51" s="48">
        <v>86954206.99000001</v>
      </c>
      <c r="F51" s="43"/>
      <c r="G51" s="44"/>
    </row>
    <row r="52" spans="1:7" x14ac:dyDescent="0.35">
      <c r="A52" s="26" t="s">
        <v>44</v>
      </c>
      <c r="D52" s="10"/>
      <c r="E52" s="45">
        <v>8256126.0700000077</v>
      </c>
      <c r="F52" s="43"/>
      <c r="G52" s="44"/>
    </row>
    <row r="53" spans="1:7" x14ac:dyDescent="0.35">
      <c r="A53" s="26"/>
      <c r="D53" s="55">
        <v>14830</v>
      </c>
      <c r="E53" s="56">
        <v>78698080.920000002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45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39</v>
      </c>
      <c r="E57" s="57">
        <v>8806708.5599999987</v>
      </c>
      <c r="F57" s="43"/>
      <c r="G57" s="44"/>
    </row>
    <row r="58" spans="1:7" x14ac:dyDescent="0.35">
      <c r="A58" s="26" t="s">
        <v>46</v>
      </c>
      <c r="E58" s="57">
        <v>0</v>
      </c>
      <c r="F58" s="43"/>
      <c r="G58" s="44"/>
    </row>
    <row r="59" spans="1:7" x14ac:dyDescent="0.35">
      <c r="A59" s="26" t="s">
        <v>47</v>
      </c>
      <c r="E59" s="12">
        <v>8806708.5599999987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48</v>
      </c>
      <c r="E61" s="25"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49</v>
      </c>
      <c r="F63" s="43"/>
      <c r="G63" s="44"/>
    </row>
    <row r="64" spans="1:7" x14ac:dyDescent="0.35">
      <c r="A64" s="41" t="s">
        <v>50</v>
      </c>
      <c r="E64" s="57">
        <v>73202.47</v>
      </c>
      <c r="F64" s="43"/>
      <c r="G64" s="44"/>
    </row>
    <row r="65" spans="1:7" x14ac:dyDescent="0.35">
      <c r="A65" s="41" t="s">
        <v>51</v>
      </c>
      <c r="E65" s="57">
        <v>73202.47</v>
      </c>
      <c r="F65" s="43"/>
      <c r="G65" s="44"/>
    </row>
    <row r="66" spans="1:7" x14ac:dyDescent="0.35">
      <c r="A66" s="41" t="s">
        <v>52</v>
      </c>
      <c r="E66" s="12"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53</v>
      </c>
      <c r="F68" s="43"/>
      <c r="G68" s="44"/>
    </row>
    <row r="69" spans="1:7" x14ac:dyDescent="0.35">
      <c r="A69" s="41" t="s">
        <v>54</v>
      </c>
      <c r="F69" s="43"/>
      <c r="G69" s="44"/>
    </row>
    <row r="70" spans="1:7" x14ac:dyDescent="0.35">
      <c r="A70" s="58" t="s">
        <v>55</v>
      </c>
      <c r="E70" s="57">
        <v>0</v>
      </c>
      <c r="F70" s="43"/>
      <c r="G70" s="44"/>
    </row>
    <row r="71" spans="1:7" x14ac:dyDescent="0.35">
      <c r="A71" s="58" t="s">
        <v>56</v>
      </c>
      <c r="E71" s="57">
        <v>0</v>
      </c>
      <c r="F71" s="43"/>
      <c r="G71" s="44"/>
    </row>
    <row r="72" spans="1:7" x14ac:dyDescent="0.35">
      <c r="A72" s="58" t="s">
        <v>57</v>
      </c>
      <c r="E72" s="57">
        <v>0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58</v>
      </c>
      <c r="E74" s="57">
        <v>0</v>
      </c>
      <c r="F74" s="43"/>
      <c r="G74" s="44"/>
    </row>
    <row r="75" spans="1:7" x14ac:dyDescent="0.35">
      <c r="A75" s="58" t="s">
        <v>59</v>
      </c>
      <c r="E75" s="57"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60</v>
      </c>
      <c r="F77" s="43"/>
      <c r="G77" s="44"/>
    </row>
    <row r="78" spans="1:7" x14ac:dyDescent="0.35">
      <c r="A78" s="58" t="s">
        <v>61</v>
      </c>
      <c r="E78" s="57">
        <v>0</v>
      </c>
      <c r="F78" s="43"/>
      <c r="G78" s="44"/>
    </row>
    <row r="79" spans="1:7" x14ac:dyDescent="0.35">
      <c r="A79" s="58" t="s">
        <v>62</v>
      </c>
      <c r="E79" s="57">
        <v>0</v>
      </c>
      <c r="F79" s="43"/>
      <c r="G79" s="44"/>
    </row>
    <row r="80" spans="1:7" x14ac:dyDescent="0.35">
      <c r="A80" s="58" t="s">
        <v>63</v>
      </c>
      <c r="E80" s="57">
        <v>0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64</v>
      </c>
      <c r="E82" s="57">
        <v>0</v>
      </c>
      <c r="F82" s="43"/>
      <c r="G82" s="44"/>
    </row>
    <row r="83" spans="1:7" x14ac:dyDescent="0.35">
      <c r="A83" s="58" t="s">
        <v>65</v>
      </c>
      <c r="E83" s="57"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66</v>
      </c>
      <c r="F85" s="43"/>
      <c r="G85" s="44"/>
    </row>
    <row r="86" spans="1:7" x14ac:dyDescent="0.35">
      <c r="A86" s="58" t="s">
        <v>67</v>
      </c>
      <c r="E86" s="57">
        <v>0</v>
      </c>
      <c r="F86" s="43"/>
      <c r="G86" s="44"/>
    </row>
    <row r="87" spans="1:7" x14ac:dyDescent="0.35">
      <c r="A87" s="58" t="s">
        <v>68</v>
      </c>
      <c r="E87" s="57">
        <v>0</v>
      </c>
      <c r="F87" s="43"/>
      <c r="G87" s="44"/>
    </row>
    <row r="88" spans="1:7" x14ac:dyDescent="0.35">
      <c r="A88" s="58" t="s">
        <v>69</v>
      </c>
      <c r="E88" s="57">
        <v>0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70</v>
      </c>
      <c r="E90" s="57">
        <v>0</v>
      </c>
      <c r="F90" s="43"/>
      <c r="G90" s="44"/>
    </row>
    <row r="91" spans="1:7" x14ac:dyDescent="0.35">
      <c r="A91" s="58" t="s">
        <v>71</v>
      </c>
      <c r="E91" s="57"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72</v>
      </c>
      <c r="F93" s="43"/>
      <c r="G93" s="44"/>
    </row>
    <row r="94" spans="1:7" x14ac:dyDescent="0.35">
      <c r="A94" s="58" t="s">
        <v>73</v>
      </c>
      <c r="E94" s="57">
        <v>0</v>
      </c>
      <c r="F94" s="43"/>
      <c r="G94" s="44"/>
    </row>
    <row r="95" spans="1:7" x14ac:dyDescent="0.35">
      <c r="A95" s="58" t="s">
        <v>74</v>
      </c>
      <c r="E95" s="57">
        <v>0</v>
      </c>
      <c r="F95" s="43"/>
      <c r="G95" s="44"/>
    </row>
    <row r="96" spans="1:7" x14ac:dyDescent="0.35">
      <c r="A96" s="58" t="s">
        <v>75</v>
      </c>
      <c r="E96" s="57">
        <v>0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76</v>
      </c>
      <c r="E98" s="57">
        <v>0</v>
      </c>
      <c r="F98" s="43"/>
      <c r="G98" s="44"/>
    </row>
    <row r="99" spans="1:7" x14ac:dyDescent="0.35">
      <c r="A99" s="58" t="s">
        <v>77</v>
      </c>
      <c r="E99" s="57"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78</v>
      </c>
      <c r="F101" s="43"/>
      <c r="G101" s="44"/>
    </row>
    <row r="102" spans="1:7" x14ac:dyDescent="0.35">
      <c r="A102" s="58" t="s">
        <v>79</v>
      </c>
      <c r="E102" s="57">
        <v>0</v>
      </c>
      <c r="F102" s="43"/>
      <c r="G102" s="44"/>
    </row>
    <row r="103" spans="1:7" x14ac:dyDescent="0.35">
      <c r="A103" s="58" t="s">
        <v>80</v>
      </c>
      <c r="E103" s="57">
        <v>0</v>
      </c>
      <c r="F103" s="43"/>
      <c r="G103" s="44"/>
    </row>
    <row r="104" spans="1:7" x14ac:dyDescent="0.35">
      <c r="A104" s="58" t="s">
        <v>81</v>
      </c>
      <c r="E104" s="57">
        <v>56664.29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82</v>
      </c>
      <c r="E106" s="57">
        <v>56664.29</v>
      </c>
      <c r="F106" s="43"/>
      <c r="G106" s="44"/>
    </row>
    <row r="107" spans="1:7" x14ac:dyDescent="0.35">
      <c r="A107" s="58" t="s">
        <v>83</v>
      </c>
      <c r="E107" s="57"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84</v>
      </c>
      <c r="F109" s="43"/>
      <c r="G109" s="44"/>
    </row>
    <row r="110" spans="1:7" x14ac:dyDescent="0.35">
      <c r="A110" s="58" t="s">
        <v>85</v>
      </c>
      <c r="E110" s="12">
        <v>56664.29</v>
      </c>
      <c r="F110" s="43"/>
      <c r="G110" s="44"/>
    </row>
    <row r="111" spans="1:7" x14ac:dyDescent="0.35">
      <c r="A111" s="58" t="s">
        <v>86</v>
      </c>
      <c r="E111" s="12">
        <v>56664.29</v>
      </c>
      <c r="F111" s="43"/>
      <c r="G111" s="44"/>
    </row>
    <row r="112" spans="1:7" x14ac:dyDescent="0.35">
      <c r="A112" s="58" t="s">
        <v>87</v>
      </c>
      <c r="E112" s="12">
        <v>0</v>
      </c>
      <c r="F112" s="43"/>
      <c r="G112" s="44"/>
    </row>
    <row r="113" spans="1:7" x14ac:dyDescent="0.35">
      <c r="A113" s="58" t="s">
        <v>88</v>
      </c>
      <c r="E113" s="12"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89</v>
      </c>
      <c r="E115" s="22">
        <v>8676841.7983916663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90</v>
      </c>
      <c r="E117" s="59">
        <v>8256126.0700000077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91</v>
      </c>
      <c r="E119" s="57">
        <v>0</v>
      </c>
      <c r="F119" s="43"/>
      <c r="G119" s="44"/>
    </row>
    <row r="120" spans="1:7" x14ac:dyDescent="0.35">
      <c r="A120" s="41" t="s">
        <v>92</v>
      </c>
      <c r="E120" s="60">
        <v>8256126.0700000077</v>
      </c>
      <c r="F120" s="43"/>
      <c r="G120" s="44"/>
    </row>
    <row r="121" spans="1:7" x14ac:dyDescent="0.35">
      <c r="A121" s="41" t="s">
        <v>93</v>
      </c>
      <c r="E121" s="12"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94</v>
      </c>
      <c r="E123" s="12"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95</v>
      </c>
      <c r="E125" s="57">
        <v>0</v>
      </c>
      <c r="F125" s="43"/>
      <c r="G125" s="44"/>
    </row>
    <row r="126" spans="1:7" x14ac:dyDescent="0.35">
      <c r="A126" s="41" t="s">
        <v>96</v>
      </c>
      <c r="E126" s="12">
        <v>0</v>
      </c>
      <c r="F126" s="43"/>
      <c r="G126" s="44"/>
    </row>
    <row r="127" spans="1:7" x14ac:dyDescent="0.35">
      <c r="A127" s="41" t="s">
        <v>97</v>
      </c>
      <c r="E127" s="12"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98</v>
      </c>
      <c r="E129" s="12">
        <v>420715.72839165945</v>
      </c>
      <c r="F129" s="43"/>
      <c r="G129" s="44"/>
    </row>
    <row r="130" spans="1:7" x14ac:dyDescent="0.35">
      <c r="A130" s="41" t="s">
        <v>99</v>
      </c>
      <c r="E130" s="57">
        <v>0</v>
      </c>
      <c r="F130" s="43"/>
      <c r="G130" s="44"/>
    </row>
    <row r="131" spans="1:7" x14ac:dyDescent="0.35">
      <c r="A131" s="26" t="s">
        <v>100</v>
      </c>
      <c r="E131" s="12">
        <v>420715.72839165945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101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102</v>
      </c>
      <c r="E135" s="57">
        <v>0</v>
      </c>
      <c r="F135" s="43"/>
      <c r="G135" s="44"/>
    </row>
    <row r="136" spans="1:7" hidden="1" x14ac:dyDescent="0.35">
      <c r="A136" s="26" t="s">
        <v>103</v>
      </c>
      <c r="E136" s="61">
        <v>0</v>
      </c>
      <c r="F136" s="43"/>
      <c r="G136" s="44"/>
    </row>
    <row r="137" spans="1:7" hidden="1" x14ac:dyDescent="0.35">
      <c r="A137" s="26" t="s">
        <v>104</v>
      </c>
      <c r="E137" s="12"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105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106</v>
      </c>
      <c r="E143" s="12">
        <v>3255209.69</v>
      </c>
      <c r="F143" s="43"/>
      <c r="G143" s="44"/>
    </row>
    <row r="144" spans="1:7" x14ac:dyDescent="0.35">
      <c r="A144" s="26" t="s">
        <v>107</v>
      </c>
      <c r="E144" s="12">
        <v>3255209.69</v>
      </c>
      <c r="G144" s="44"/>
    </row>
    <row r="145" spans="1:256" x14ac:dyDescent="0.35">
      <c r="A145" s="26" t="s">
        <v>108</v>
      </c>
      <c r="E145" s="57">
        <v>3255209.69</v>
      </c>
      <c r="F145" s="43"/>
      <c r="G145" s="44"/>
    </row>
    <row r="146" spans="1:256" x14ac:dyDescent="0.35">
      <c r="A146" s="62" t="s">
        <v>109</v>
      </c>
      <c r="B146" s="62"/>
      <c r="C146" s="62"/>
      <c r="D146" s="62"/>
      <c r="E146" s="57"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110</v>
      </c>
      <c r="E147" s="12">
        <v>3255209.69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111</v>
      </c>
      <c r="D149" s="63"/>
      <c r="E149" s="22">
        <v>3255209.69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112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113</v>
      </c>
      <c r="E153" s="64">
        <v>4.5000595300000001E-2</v>
      </c>
      <c r="F153" s="43"/>
      <c r="G153" s="44"/>
    </row>
    <row r="154" spans="1:256" x14ac:dyDescent="0.35">
      <c r="A154" s="26" t="s">
        <v>114</v>
      </c>
      <c r="E154" s="60">
        <v>15.637719000000001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42</v>
      </c>
      <c r="E156" s="53" t="s">
        <v>41</v>
      </c>
      <c r="F156" s="43"/>
      <c r="G156" s="44"/>
    </row>
    <row r="157" spans="1:256" x14ac:dyDescent="0.35">
      <c r="A157" s="26" t="s">
        <v>115</v>
      </c>
      <c r="D157" s="12">
        <v>83765.429999999993</v>
      </c>
      <c r="E157" s="2">
        <v>10</v>
      </c>
      <c r="F157" s="65"/>
      <c r="G157" s="44"/>
    </row>
    <row r="158" spans="1:256" x14ac:dyDescent="0.35">
      <c r="A158" s="26" t="s">
        <v>116</v>
      </c>
      <c r="D158" s="61">
        <v>179229.77</v>
      </c>
      <c r="F158" s="43"/>
      <c r="G158" s="44"/>
    </row>
    <row r="159" spans="1:256" x14ac:dyDescent="0.35">
      <c r="A159" s="2" t="s">
        <v>117</v>
      </c>
      <c r="D159" s="22">
        <v>-95464.34</v>
      </c>
    </row>
    <row r="160" spans="1:256" x14ac:dyDescent="0.35">
      <c r="A160" s="26" t="s">
        <v>118</v>
      </c>
      <c r="D160" s="12">
        <v>87842965.930000007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119</v>
      </c>
      <c r="D162" s="66">
        <v>-2.3622042999999998E-3</v>
      </c>
      <c r="F162" s="65"/>
      <c r="G162" s="44"/>
    </row>
    <row r="163" spans="1:7" x14ac:dyDescent="0.35">
      <c r="A163" s="26" t="s">
        <v>120</v>
      </c>
      <c r="D163" s="66">
        <v>8.4579747000000007E-3</v>
      </c>
      <c r="F163" s="65"/>
      <c r="G163" s="44"/>
    </row>
    <row r="164" spans="1:7" x14ac:dyDescent="0.35">
      <c r="A164" s="26" t="s">
        <v>121</v>
      </c>
      <c r="D164" s="66">
        <v>7.1885760000000003E-4</v>
      </c>
      <c r="F164" s="65"/>
      <c r="G164" s="44"/>
    </row>
    <row r="165" spans="1:7" x14ac:dyDescent="0.35">
      <c r="A165" s="26" t="s">
        <v>122</v>
      </c>
      <c r="D165" s="66">
        <v>-1.3041136166928601E-2</v>
      </c>
      <c r="F165" s="43"/>
      <c r="G165" s="44"/>
    </row>
    <row r="166" spans="1:7" x14ac:dyDescent="0.35">
      <c r="A166" s="26" t="s">
        <v>123</v>
      </c>
      <c r="D166" s="64">
        <v>-1.5566270417321502E-3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124</v>
      </c>
      <c r="D168" s="22">
        <v>14248770.99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125</v>
      </c>
      <c r="D170" s="53" t="s">
        <v>42</v>
      </c>
      <c r="E170" s="53" t="s">
        <v>41</v>
      </c>
      <c r="F170" s="67" t="s">
        <v>126</v>
      </c>
      <c r="G170" s="44"/>
    </row>
    <row r="171" spans="1:7" x14ac:dyDescent="0.35">
      <c r="A171" s="41" t="s">
        <v>127</v>
      </c>
      <c r="D171" s="57">
        <v>2172405.11</v>
      </c>
      <c r="E171" s="68">
        <v>219</v>
      </c>
      <c r="F171" s="66">
        <v>2.7342789628603571E-2</v>
      </c>
      <c r="G171" s="44"/>
    </row>
    <row r="172" spans="1:7" x14ac:dyDescent="0.35">
      <c r="A172" s="41" t="s">
        <v>128</v>
      </c>
      <c r="D172" s="57">
        <v>395157.96</v>
      </c>
      <c r="E172" s="68">
        <v>41</v>
      </c>
      <c r="F172" s="66">
        <v>4.9736215959960365E-3</v>
      </c>
      <c r="G172" s="44"/>
    </row>
    <row r="173" spans="1:7" x14ac:dyDescent="0.35">
      <c r="A173" s="41" t="s">
        <v>129</v>
      </c>
      <c r="D173" s="19">
        <v>100273.95</v>
      </c>
      <c r="E173" s="69">
        <v>8</v>
      </c>
      <c r="F173" s="66">
        <v>1.2620894268100451E-3</v>
      </c>
      <c r="G173" s="44"/>
    </row>
    <row r="174" spans="1:7" x14ac:dyDescent="0.35">
      <c r="A174" s="41" t="s">
        <v>130</v>
      </c>
      <c r="D174" s="70">
        <v>0</v>
      </c>
      <c r="E174" s="71">
        <v>0</v>
      </c>
      <c r="F174" s="72">
        <v>0</v>
      </c>
      <c r="G174" s="44"/>
    </row>
    <row r="175" spans="1:7" x14ac:dyDescent="0.35">
      <c r="A175" s="26" t="s">
        <v>131</v>
      </c>
      <c r="D175" s="73">
        <v>2667837.02</v>
      </c>
      <c r="E175" s="68">
        <v>268</v>
      </c>
      <c r="F175" s="74">
        <v>3.3578500651409653E-2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132</v>
      </c>
      <c r="D177" s="66"/>
      <c r="E177" s="66"/>
      <c r="F177" s="65"/>
      <c r="G177" s="44"/>
    </row>
    <row r="178" spans="1:7" x14ac:dyDescent="0.35">
      <c r="A178" s="26" t="s">
        <v>133</v>
      </c>
      <c r="D178" s="66">
        <v>5.9758893000000004E-3</v>
      </c>
      <c r="E178" s="66">
        <v>2.9169827000000001E-3</v>
      </c>
      <c r="F178" s="65"/>
      <c r="G178" s="44"/>
    </row>
    <row r="179" spans="1:7" x14ac:dyDescent="0.35">
      <c r="A179" s="26" t="s">
        <v>134</v>
      </c>
      <c r="D179" s="66">
        <v>6.5732669000000002E-3</v>
      </c>
      <c r="E179" s="66">
        <v>3.5585005000000002E-3</v>
      </c>
      <c r="F179" s="65"/>
      <c r="G179" s="44"/>
    </row>
    <row r="180" spans="1:7" x14ac:dyDescent="0.35">
      <c r="A180" s="26" t="s">
        <v>135</v>
      </c>
      <c r="D180" s="66">
        <v>3.6628932E-3</v>
      </c>
      <c r="E180" s="66">
        <v>2.0584073E-3</v>
      </c>
      <c r="F180" s="65"/>
      <c r="G180" s="44"/>
    </row>
    <row r="181" spans="1:7" x14ac:dyDescent="0.35">
      <c r="A181" s="26" t="s">
        <v>136</v>
      </c>
      <c r="D181" s="66">
        <v>6.2357110228060822E-3</v>
      </c>
      <c r="E181" s="66">
        <v>3.3041132838840187E-3</v>
      </c>
      <c r="F181" s="43"/>
      <c r="G181" s="44"/>
    </row>
    <row r="182" spans="1:7" x14ac:dyDescent="0.35">
      <c r="A182" s="26" t="s">
        <v>137</v>
      </c>
      <c r="D182" s="66">
        <v>5.6119401057015206E-3</v>
      </c>
      <c r="E182" s="66">
        <v>2.959500945971005E-3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138</v>
      </c>
      <c r="D184" s="75">
        <v>557793.31999999995</v>
      </c>
      <c r="F184" s="43"/>
      <c r="G184" s="44"/>
    </row>
    <row r="185" spans="1:7" x14ac:dyDescent="0.35">
      <c r="A185" s="2" t="s">
        <v>139</v>
      </c>
      <c r="D185" s="66">
        <v>7.0206175334398624E-3</v>
      </c>
      <c r="F185" s="43"/>
      <c r="G185" s="44"/>
    </row>
    <row r="186" spans="1:7" x14ac:dyDescent="0.35">
      <c r="A186" s="2" t="s">
        <v>140</v>
      </c>
      <c r="D186" s="66">
        <v>4.9000000000000002E-2</v>
      </c>
      <c r="F186" s="43"/>
      <c r="G186" s="44"/>
    </row>
    <row r="187" spans="1:7" x14ac:dyDescent="0.35">
      <c r="A187" s="2" t="s">
        <v>141</v>
      </c>
      <c r="D187" s="76" t="s">
        <v>155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142</v>
      </c>
      <c r="D189" s="77">
        <v>902167.57</v>
      </c>
      <c r="F189" s="43"/>
      <c r="G189" s="78"/>
    </row>
    <row r="190" spans="1:7" x14ac:dyDescent="0.35">
      <c r="A190" s="2" t="s">
        <v>143</v>
      </c>
      <c r="B190" s="79"/>
      <c r="C190" s="79"/>
      <c r="D190" s="80">
        <v>83</v>
      </c>
      <c r="F190" s="43"/>
      <c r="G190" s="78"/>
    </row>
    <row r="191" spans="1:7" x14ac:dyDescent="0.35">
      <c r="F191" s="43"/>
      <c r="G191" s="78"/>
    </row>
    <row r="192" spans="1:7" x14ac:dyDescent="0.35">
      <c r="A192" s="2" t="s">
        <v>144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1"/>
      <c r="F194" s="43"/>
      <c r="G194" s="44"/>
    </row>
    <row r="195" spans="1:7" x14ac:dyDescent="0.35">
      <c r="A195" s="26" t="s">
        <v>145</v>
      </c>
      <c r="E195" s="10"/>
      <c r="F195" s="43"/>
      <c r="G195" s="44"/>
    </row>
    <row r="196" spans="1:7" x14ac:dyDescent="0.35">
      <c r="A196" s="26" t="s">
        <v>146</v>
      </c>
      <c r="E196" s="10"/>
      <c r="F196" s="43"/>
      <c r="G196" s="44"/>
    </row>
    <row r="197" spans="1:7" x14ac:dyDescent="0.35">
      <c r="A197" s="26" t="s">
        <v>147</v>
      </c>
      <c r="E197" s="81"/>
      <c r="F197" s="43"/>
      <c r="G197" s="44"/>
    </row>
    <row r="198" spans="1:7" x14ac:dyDescent="0.35">
      <c r="A198" s="26" t="s">
        <v>148</v>
      </c>
      <c r="E198" s="81" t="s">
        <v>156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149</v>
      </c>
      <c r="E200" s="10"/>
      <c r="F200" s="43"/>
      <c r="G200" s="44"/>
    </row>
    <row r="201" spans="1:7" x14ac:dyDescent="0.35">
      <c r="A201" s="26" t="s">
        <v>150</v>
      </c>
      <c r="E201" s="81" t="s">
        <v>156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151</v>
      </c>
      <c r="E203" s="10"/>
      <c r="F203" s="43"/>
      <c r="G203" s="44"/>
    </row>
    <row r="204" spans="1:7" x14ac:dyDescent="0.35">
      <c r="A204" s="26" t="s">
        <v>152</v>
      </c>
      <c r="E204" s="81" t="s">
        <v>156</v>
      </c>
      <c r="F204" s="43"/>
      <c r="G204" s="44"/>
    </row>
    <row r="205" spans="1:7" x14ac:dyDescent="0.35">
      <c r="A205" s="26"/>
      <c r="E205" s="81"/>
      <c r="F205" s="43"/>
      <c r="G205" s="44"/>
    </row>
    <row r="206" spans="1:7" x14ac:dyDescent="0.35">
      <c r="A206" s="26" t="s">
        <v>153</v>
      </c>
      <c r="E206" s="10"/>
      <c r="G206" s="44"/>
    </row>
    <row r="207" spans="1:7" x14ac:dyDescent="0.35">
      <c r="A207" s="26" t="s">
        <v>154</v>
      </c>
      <c r="E207" s="81" t="s">
        <v>156</v>
      </c>
      <c r="G207" s="44"/>
    </row>
    <row r="214" spans="1:5" x14ac:dyDescent="0.35">
      <c r="A214" s="82"/>
      <c r="B214" s="82"/>
      <c r="C214" s="82"/>
      <c r="D214" s="82"/>
      <c r="E214" s="82"/>
    </row>
    <row r="215" spans="1:5" x14ac:dyDescent="0.35">
      <c r="A215" s="82"/>
      <c r="B215" s="82"/>
      <c r="C215" s="82"/>
      <c r="D215" s="82"/>
      <c r="E215" s="82"/>
    </row>
    <row r="216" spans="1:5" x14ac:dyDescent="0.35">
      <c r="A216" s="82"/>
      <c r="B216" s="82"/>
      <c r="C216" s="82"/>
      <c r="D216" s="82"/>
      <c r="E216" s="82"/>
    </row>
    <row r="217" spans="1:5" x14ac:dyDescent="0.35">
      <c r="A217" s="82"/>
      <c r="B217" s="82"/>
      <c r="C217" s="82"/>
      <c r="D217" s="82"/>
      <c r="E217" s="82"/>
    </row>
    <row r="218" spans="1:5" x14ac:dyDescent="0.35">
      <c r="A218" s="82"/>
      <c r="B218" s="82"/>
      <c r="C218" s="82"/>
      <c r="D218" s="82"/>
      <c r="E218" s="82"/>
    </row>
    <row r="219" spans="1:5" x14ac:dyDescent="0.35">
      <c r="A219" s="82"/>
      <c r="B219" s="82"/>
      <c r="C219" s="82"/>
      <c r="D219" s="82"/>
      <c r="E219" s="82"/>
    </row>
    <row r="220" spans="1:5" x14ac:dyDescent="0.35">
      <c r="A220" s="82"/>
      <c r="B220" s="82"/>
      <c r="C220" s="82"/>
      <c r="D220" s="82"/>
      <c r="E220" s="82"/>
    </row>
    <row r="222" spans="1:5" x14ac:dyDescent="0.35">
      <c r="A222" s="82"/>
      <c r="B222" s="82"/>
      <c r="C222" s="82"/>
      <c r="D222" s="82"/>
      <c r="E222" s="82"/>
    </row>
    <row r="223" spans="1:5" x14ac:dyDescent="0.35">
      <c r="A223" s="82"/>
      <c r="B223" s="82"/>
      <c r="C223" s="82"/>
      <c r="D223" s="82"/>
      <c r="E223" s="82"/>
    </row>
    <row r="224" spans="1:5" x14ac:dyDescent="0.35">
      <c r="A224" s="82"/>
      <c r="B224" s="82"/>
      <c r="C224" s="82"/>
      <c r="D224" s="82"/>
      <c r="E224" s="82"/>
    </row>
    <row r="225" spans="1:5" x14ac:dyDescent="0.35">
      <c r="A225" s="82"/>
      <c r="B225" s="82"/>
      <c r="C225" s="82"/>
      <c r="D225" s="82"/>
      <c r="E225" s="82"/>
    </row>
    <row r="226" spans="1:5" x14ac:dyDescent="0.35">
      <c r="A226" s="82"/>
      <c r="B226" s="82"/>
      <c r="C226" s="82"/>
      <c r="D226" s="82"/>
      <c r="E226" s="82"/>
    </row>
    <row r="227" spans="1:5" x14ac:dyDescent="0.35">
      <c r="A227" s="82"/>
      <c r="B227" s="82"/>
      <c r="C227" s="82"/>
      <c r="D227" s="82"/>
      <c r="E227" s="82"/>
    </row>
    <row r="228" spans="1:5" x14ac:dyDescent="0.35">
      <c r="A228" s="82"/>
      <c r="B228" s="82"/>
      <c r="C228" s="82"/>
      <c r="D228" s="82"/>
      <c r="E228" s="82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19-C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4CE1E-6255-4B75-97FE-8D0295E77F29}">
  <sheetPr codeName="Sheet8">
    <pageSetUpPr fitToPage="1"/>
  </sheetPr>
  <dimension ref="A1:IV228"/>
  <sheetViews>
    <sheetView showRuler="0" zoomScale="80" zoomScaleNormal="80" zoomScaleSheetLayoutView="90" workbookViewId="0">
      <selection activeCell="D12" sqref="D12"/>
    </sheetView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0</v>
      </c>
    </row>
    <row r="2" spans="1:13" ht="15.75" customHeight="1" x14ac:dyDescent="0.45">
      <c r="C2" s="5"/>
    </row>
    <row r="3" spans="1:13" ht="15.75" customHeight="1" x14ac:dyDescent="0.45">
      <c r="A3" s="2" t="s">
        <v>1</v>
      </c>
      <c r="B3" s="6">
        <v>45230</v>
      </c>
      <c r="C3" s="7" t="s">
        <v>2</v>
      </c>
      <c r="D3" s="2">
        <v>30</v>
      </c>
      <c r="E3" s="2" t="s">
        <v>3</v>
      </c>
      <c r="F3" s="8">
        <v>45200</v>
      </c>
      <c r="G3" s="2"/>
    </row>
    <row r="4" spans="1:13" ht="15.75" customHeight="1" x14ac:dyDescent="0.45">
      <c r="A4" s="2" t="s">
        <v>4</v>
      </c>
      <c r="B4" s="6">
        <v>45245</v>
      </c>
      <c r="C4" s="7" t="s">
        <v>5</v>
      </c>
      <c r="D4" s="9">
        <v>30</v>
      </c>
      <c r="E4" s="2" t="s">
        <v>6</v>
      </c>
      <c r="F4" s="8">
        <v>45230</v>
      </c>
      <c r="G4" s="2"/>
    </row>
    <row r="5" spans="1:13" ht="17.25" customHeight="1" x14ac:dyDescent="0.45">
      <c r="C5" s="5"/>
      <c r="E5" s="2" t="s">
        <v>7</v>
      </c>
      <c r="F5" s="8">
        <v>45215</v>
      </c>
      <c r="G5" s="2"/>
    </row>
    <row r="6" spans="1:13" ht="15.75" customHeight="1" x14ac:dyDescent="0.45">
      <c r="C6" s="5"/>
      <c r="E6" s="2" t="s">
        <v>8</v>
      </c>
      <c r="F6" s="8">
        <v>45245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9</v>
      </c>
      <c r="C9" s="14" t="s">
        <v>10</v>
      </c>
      <c r="D9" s="14" t="s">
        <v>11</v>
      </c>
      <c r="E9" s="14" t="s">
        <v>12</v>
      </c>
      <c r="F9" s="15" t="s">
        <v>13</v>
      </c>
    </row>
    <row r="10" spans="1:13" x14ac:dyDescent="0.35">
      <c r="A10" s="2" t="s">
        <v>14</v>
      </c>
      <c r="B10" s="16"/>
      <c r="C10" s="17">
        <v>1364914302.27</v>
      </c>
      <c r="D10" s="18">
        <v>97218927.439999998</v>
      </c>
      <c r="E10" s="19">
        <v>87842965.930000007</v>
      </c>
      <c r="F10" s="20">
        <v>6.7463369692278535E-2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15</v>
      </c>
      <c r="B11" s="16"/>
      <c r="C11" s="23">
        <v>62830425.780000001</v>
      </c>
      <c r="D11" s="18">
        <v>1050367.01</v>
      </c>
      <c r="E11" s="19">
        <v>888758.94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16</v>
      </c>
      <c r="B12" s="16"/>
      <c r="C12" s="24">
        <v>1302083876.49</v>
      </c>
      <c r="D12" s="18">
        <v>96168560.429999992</v>
      </c>
      <c r="E12" s="19">
        <v>86954206.99000001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17</v>
      </c>
      <c r="B13" s="10"/>
      <c r="C13" s="24">
        <v>1302083876.49</v>
      </c>
      <c r="D13" s="18">
        <v>96168560.430001006</v>
      </c>
      <c r="E13" s="19">
        <v>86954206.990001023</v>
      </c>
      <c r="F13" s="20">
        <v>6.6780803111088083E-2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18</v>
      </c>
      <c r="B14" s="27">
        <v>1.9597799999999999E-2</v>
      </c>
      <c r="C14" s="23">
        <v>275000000</v>
      </c>
      <c r="D14" s="18">
        <v>0</v>
      </c>
      <c r="E14" s="19">
        <v>0</v>
      </c>
      <c r="F14" s="20">
        <v>0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19</v>
      </c>
      <c r="B15" s="27">
        <v>1.9699999999999999E-2</v>
      </c>
      <c r="C15" s="23">
        <v>371250000</v>
      </c>
      <c r="D15" s="18">
        <v>0</v>
      </c>
      <c r="E15" s="19">
        <v>0</v>
      </c>
      <c r="F15" s="20">
        <v>0</v>
      </c>
      <c r="G15" s="21"/>
      <c r="I15" s="22"/>
      <c r="J15" s="22"/>
      <c r="K15" s="22"/>
      <c r="L15" s="22"/>
      <c r="M15" s="22"/>
    </row>
    <row r="16" spans="1:13" x14ac:dyDescent="0.35">
      <c r="A16" s="26" t="s">
        <v>20</v>
      </c>
      <c r="B16" s="27">
        <v>2.3999999999999998E-3</v>
      </c>
      <c r="C16" s="23">
        <v>60000000</v>
      </c>
      <c r="D16" s="18">
        <v>0</v>
      </c>
      <c r="E16" s="19">
        <v>0</v>
      </c>
      <c r="F16" s="20">
        <v>0</v>
      </c>
      <c r="G16" s="21"/>
      <c r="I16" s="22"/>
      <c r="J16" s="22"/>
      <c r="K16" s="22"/>
      <c r="L16" s="22"/>
      <c r="M16" s="22"/>
    </row>
    <row r="17" spans="1:13" x14ac:dyDescent="0.35">
      <c r="A17" s="26" t="s">
        <v>21</v>
      </c>
      <c r="B17" s="27">
        <v>1.9300000000000001E-2</v>
      </c>
      <c r="C17" s="23">
        <v>431250000</v>
      </c>
      <c r="D17" s="18">
        <v>0</v>
      </c>
      <c r="E17" s="19">
        <v>0</v>
      </c>
      <c r="F17" s="20">
        <v>0</v>
      </c>
      <c r="G17" s="21"/>
      <c r="I17" s="22"/>
      <c r="J17" s="22"/>
      <c r="K17" s="22"/>
      <c r="L17" s="22"/>
      <c r="M17" s="22"/>
    </row>
    <row r="18" spans="1:13" x14ac:dyDescent="0.35">
      <c r="A18" s="26" t="s">
        <v>22</v>
      </c>
      <c r="B18" s="27">
        <v>1.95E-2</v>
      </c>
      <c r="C18" s="23">
        <v>112500000</v>
      </c>
      <c r="D18" s="18">
        <v>44084683.940001003</v>
      </c>
      <c r="E18" s="19">
        <v>34870330.500001021</v>
      </c>
      <c r="F18" s="20">
        <v>0.30995849333334241</v>
      </c>
      <c r="I18" s="22"/>
      <c r="J18" s="22"/>
      <c r="K18" s="22"/>
      <c r="L18" s="22"/>
      <c r="M18" s="22"/>
    </row>
    <row r="19" spans="1:13" x14ac:dyDescent="0.35">
      <c r="A19" s="26" t="s">
        <v>23</v>
      </c>
      <c r="B19" s="27">
        <v>0</v>
      </c>
      <c r="C19" s="17">
        <v>52083876.490000002</v>
      </c>
      <c r="D19" s="18">
        <v>52083876.490000002</v>
      </c>
      <c r="E19" s="19">
        <v>52083876.490000002</v>
      </c>
      <c r="F19" s="20"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13" x14ac:dyDescent="0.35">
      <c r="A23" s="26" t="s">
        <v>18</v>
      </c>
      <c r="B23" s="18">
        <v>0</v>
      </c>
      <c r="C23" s="18">
        <v>0</v>
      </c>
      <c r="D23" s="34">
        <v>0</v>
      </c>
      <c r="E23" s="35">
        <v>0</v>
      </c>
      <c r="F23" s="31"/>
    </row>
    <row r="24" spans="1:13" x14ac:dyDescent="0.35">
      <c r="A24" s="26" t="s">
        <v>19</v>
      </c>
      <c r="B24" s="18">
        <v>0</v>
      </c>
      <c r="C24" s="18">
        <v>0</v>
      </c>
      <c r="D24" s="34">
        <v>0</v>
      </c>
      <c r="E24" s="35">
        <v>0</v>
      </c>
      <c r="F24" s="31"/>
    </row>
    <row r="25" spans="1:13" x14ac:dyDescent="0.35">
      <c r="A25" s="26" t="s">
        <v>20</v>
      </c>
      <c r="B25" s="18">
        <v>0</v>
      </c>
      <c r="C25" s="18">
        <v>0</v>
      </c>
      <c r="D25" s="34">
        <v>0</v>
      </c>
      <c r="E25" s="35">
        <v>0</v>
      </c>
      <c r="F25" s="31"/>
    </row>
    <row r="26" spans="1:13" x14ac:dyDescent="0.35">
      <c r="A26" s="26" t="s">
        <v>21</v>
      </c>
      <c r="B26" s="18">
        <v>0</v>
      </c>
      <c r="C26" s="18">
        <v>0</v>
      </c>
      <c r="D26" s="34">
        <v>0</v>
      </c>
      <c r="E26" s="35">
        <v>0</v>
      </c>
      <c r="F26" s="31"/>
    </row>
    <row r="27" spans="1:13" x14ac:dyDescent="0.35">
      <c r="A27" s="26" t="s">
        <v>22</v>
      </c>
      <c r="B27" s="18">
        <v>9214353.4399999827</v>
      </c>
      <c r="C27" s="18">
        <v>71637.61</v>
      </c>
      <c r="D27" s="34">
        <v>81.905363911110953</v>
      </c>
      <c r="E27" s="35">
        <v>0.63677875555555552</v>
      </c>
      <c r="F27" s="31"/>
    </row>
    <row r="28" spans="1:13" x14ac:dyDescent="0.35">
      <c r="A28" s="26" t="s">
        <v>23</v>
      </c>
      <c r="B28" s="18">
        <v>0</v>
      </c>
      <c r="C28" s="18">
        <v>0</v>
      </c>
      <c r="D28" s="34">
        <v>0</v>
      </c>
      <c r="E28" s="35">
        <v>0</v>
      </c>
      <c r="F28" s="31"/>
    </row>
    <row r="29" spans="1:13" ht="18" thickBot="1" x14ac:dyDescent="0.4">
      <c r="A29" s="2" t="s">
        <v>28</v>
      </c>
      <c r="B29" s="36">
        <v>9214353.4399999827</v>
      </c>
      <c r="C29" s="36">
        <v>71637.61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29</v>
      </c>
      <c r="E32" s="40"/>
    </row>
    <row r="33" spans="1:7" x14ac:dyDescent="0.35">
      <c r="E33" s="40"/>
    </row>
    <row r="34" spans="1:7" x14ac:dyDescent="0.35">
      <c r="A34" s="26" t="s">
        <v>30</v>
      </c>
    </row>
    <row r="35" spans="1:7" x14ac:dyDescent="0.35">
      <c r="A35" s="41" t="s">
        <v>31</v>
      </c>
      <c r="E35" s="42">
        <v>353839.93</v>
      </c>
      <c r="F35" s="43"/>
      <c r="G35" s="44"/>
    </row>
    <row r="36" spans="1:7" x14ac:dyDescent="0.35">
      <c r="A36" s="41" t="s">
        <v>32</v>
      </c>
      <c r="E36" s="45">
        <v>0</v>
      </c>
      <c r="F36" s="43"/>
      <c r="G36" s="44"/>
    </row>
    <row r="37" spans="1:7" x14ac:dyDescent="0.35">
      <c r="A37" s="26" t="s">
        <v>33</v>
      </c>
      <c r="E37" s="42">
        <v>353839.93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34</v>
      </c>
      <c r="E39" s="46"/>
      <c r="F39" s="43"/>
      <c r="G39" s="44"/>
    </row>
    <row r="40" spans="1:7" x14ac:dyDescent="0.35">
      <c r="A40" s="41" t="s">
        <v>35</v>
      </c>
      <c r="E40" s="42">
        <v>9205723.2799999993</v>
      </c>
      <c r="F40" s="43"/>
      <c r="G40" s="44"/>
    </row>
    <row r="41" spans="1:7" x14ac:dyDescent="0.35">
      <c r="A41" s="41" t="s">
        <v>36</v>
      </c>
      <c r="E41" s="45">
        <v>0</v>
      </c>
      <c r="F41" s="43"/>
      <c r="G41" s="44"/>
    </row>
    <row r="42" spans="1:7" x14ac:dyDescent="0.35">
      <c r="A42" s="26" t="s">
        <v>37</v>
      </c>
      <c r="E42" s="42">
        <v>9205723.2799999993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38</v>
      </c>
      <c r="E44" s="42">
        <v>164414.35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39</v>
      </c>
      <c r="E47" s="49">
        <v>9723977.5599999987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40</v>
      </c>
      <c r="D49" s="51"/>
      <c r="E49" s="52"/>
      <c r="F49" s="43"/>
      <c r="G49" s="44"/>
    </row>
    <row r="50" spans="1:7" x14ac:dyDescent="0.35">
      <c r="D50" s="53" t="s">
        <v>41</v>
      </c>
      <c r="E50" s="53" t="s">
        <v>42</v>
      </c>
      <c r="F50" s="43"/>
      <c r="G50" s="44"/>
    </row>
    <row r="51" spans="1:7" x14ac:dyDescent="0.35">
      <c r="A51" s="26" t="s">
        <v>43</v>
      </c>
      <c r="D51" s="54">
        <v>16299</v>
      </c>
      <c r="E51" s="48">
        <v>96168560.429999992</v>
      </c>
      <c r="F51" s="43"/>
      <c r="G51" s="44"/>
    </row>
    <row r="52" spans="1:7" x14ac:dyDescent="0.35">
      <c r="A52" s="26" t="s">
        <v>44</v>
      </c>
      <c r="D52" s="10"/>
      <c r="E52" s="45">
        <v>9214353.4399999827</v>
      </c>
      <c r="F52" s="43"/>
      <c r="G52" s="44"/>
    </row>
    <row r="53" spans="1:7" x14ac:dyDescent="0.35">
      <c r="A53" s="26"/>
      <c r="D53" s="55">
        <v>15546</v>
      </c>
      <c r="E53" s="56">
        <v>86954206.99000001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45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39</v>
      </c>
      <c r="E57" s="57">
        <v>9723977.5599999987</v>
      </c>
      <c r="F57" s="43"/>
      <c r="G57" s="44"/>
    </row>
    <row r="58" spans="1:7" x14ac:dyDescent="0.35">
      <c r="A58" s="26" t="s">
        <v>46</v>
      </c>
      <c r="E58" s="57">
        <v>0</v>
      </c>
      <c r="F58" s="43"/>
      <c r="G58" s="44"/>
    </row>
    <row r="59" spans="1:7" x14ac:dyDescent="0.35">
      <c r="A59" s="26" t="s">
        <v>47</v>
      </c>
      <c r="E59" s="12">
        <v>9723977.5599999987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48</v>
      </c>
      <c r="E61" s="25"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49</v>
      </c>
      <c r="F63" s="43"/>
      <c r="G63" s="44"/>
    </row>
    <row r="64" spans="1:7" x14ac:dyDescent="0.35">
      <c r="A64" s="41" t="s">
        <v>50</v>
      </c>
      <c r="E64" s="57">
        <v>81015.77</v>
      </c>
      <c r="F64" s="43"/>
      <c r="G64" s="44"/>
    </row>
    <row r="65" spans="1:7" x14ac:dyDescent="0.35">
      <c r="A65" s="41" t="s">
        <v>51</v>
      </c>
      <c r="E65" s="57">
        <v>81015.77</v>
      </c>
      <c r="F65" s="43"/>
      <c r="G65" s="44"/>
    </row>
    <row r="66" spans="1:7" x14ac:dyDescent="0.35">
      <c r="A66" s="41" t="s">
        <v>52</v>
      </c>
      <c r="E66" s="12"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53</v>
      </c>
      <c r="F68" s="43"/>
      <c r="G68" s="44"/>
    </row>
    <row r="69" spans="1:7" x14ac:dyDescent="0.35">
      <c r="A69" s="41" t="s">
        <v>54</v>
      </c>
      <c r="F69" s="43"/>
      <c r="G69" s="44"/>
    </row>
    <row r="70" spans="1:7" x14ac:dyDescent="0.35">
      <c r="A70" s="58" t="s">
        <v>55</v>
      </c>
      <c r="E70" s="57">
        <v>0</v>
      </c>
      <c r="F70" s="43"/>
      <c r="G70" s="44"/>
    </row>
    <row r="71" spans="1:7" x14ac:dyDescent="0.35">
      <c r="A71" s="58" t="s">
        <v>56</v>
      </c>
      <c r="E71" s="57">
        <v>0</v>
      </c>
      <c r="F71" s="43"/>
      <c r="G71" s="44"/>
    </row>
    <row r="72" spans="1:7" x14ac:dyDescent="0.35">
      <c r="A72" s="58" t="s">
        <v>57</v>
      </c>
      <c r="E72" s="57">
        <v>0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58</v>
      </c>
      <c r="E74" s="57">
        <v>0</v>
      </c>
      <c r="F74" s="43"/>
      <c r="G74" s="44"/>
    </row>
    <row r="75" spans="1:7" x14ac:dyDescent="0.35">
      <c r="A75" s="58" t="s">
        <v>59</v>
      </c>
      <c r="E75" s="57"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60</v>
      </c>
      <c r="F77" s="43"/>
      <c r="G77" s="44"/>
    </row>
    <row r="78" spans="1:7" x14ac:dyDescent="0.35">
      <c r="A78" s="58" t="s">
        <v>61</v>
      </c>
      <c r="E78" s="57">
        <v>0</v>
      </c>
      <c r="F78" s="43"/>
      <c r="G78" s="44"/>
    </row>
    <row r="79" spans="1:7" x14ac:dyDescent="0.35">
      <c r="A79" s="58" t="s">
        <v>62</v>
      </c>
      <c r="E79" s="57">
        <v>0</v>
      </c>
      <c r="F79" s="43"/>
      <c r="G79" s="44"/>
    </row>
    <row r="80" spans="1:7" x14ac:dyDescent="0.35">
      <c r="A80" s="58" t="s">
        <v>63</v>
      </c>
      <c r="E80" s="57">
        <v>0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64</v>
      </c>
      <c r="E82" s="57">
        <v>0</v>
      </c>
      <c r="F82" s="43"/>
      <c r="G82" s="44"/>
    </row>
    <row r="83" spans="1:7" x14ac:dyDescent="0.35">
      <c r="A83" s="58" t="s">
        <v>65</v>
      </c>
      <c r="E83" s="57"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66</v>
      </c>
      <c r="F85" s="43"/>
      <c r="G85" s="44"/>
    </row>
    <row r="86" spans="1:7" x14ac:dyDescent="0.35">
      <c r="A86" s="58" t="s">
        <v>67</v>
      </c>
      <c r="E86" s="57">
        <v>0</v>
      </c>
      <c r="F86" s="43"/>
      <c r="G86" s="44"/>
    </row>
    <row r="87" spans="1:7" x14ac:dyDescent="0.35">
      <c r="A87" s="58" t="s">
        <v>68</v>
      </c>
      <c r="E87" s="57">
        <v>0</v>
      </c>
      <c r="F87" s="43"/>
      <c r="G87" s="44"/>
    </row>
    <row r="88" spans="1:7" x14ac:dyDescent="0.35">
      <c r="A88" s="58" t="s">
        <v>69</v>
      </c>
      <c r="E88" s="57">
        <v>0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70</v>
      </c>
      <c r="E90" s="57">
        <v>0</v>
      </c>
      <c r="F90" s="43"/>
      <c r="G90" s="44"/>
    </row>
    <row r="91" spans="1:7" x14ac:dyDescent="0.35">
      <c r="A91" s="58" t="s">
        <v>71</v>
      </c>
      <c r="E91" s="57"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72</v>
      </c>
      <c r="F93" s="43"/>
      <c r="G93" s="44"/>
    </row>
    <row r="94" spans="1:7" x14ac:dyDescent="0.35">
      <c r="A94" s="58" t="s">
        <v>73</v>
      </c>
      <c r="E94" s="57">
        <v>0</v>
      </c>
      <c r="F94" s="43"/>
      <c r="G94" s="44"/>
    </row>
    <row r="95" spans="1:7" x14ac:dyDescent="0.35">
      <c r="A95" s="58" t="s">
        <v>74</v>
      </c>
      <c r="E95" s="57">
        <v>0</v>
      </c>
      <c r="F95" s="43"/>
      <c r="G95" s="44"/>
    </row>
    <row r="96" spans="1:7" x14ac:dyDescent="0.35">
      <c r="A96" s="58" t="s">
        <v>75</v>
      </c>
      <c r="E96" s="57">
        <v>0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76</v>
      </c>
      <c r="E98" s="57">
        <v>0</v>
      </c>
      <c r="F98" s="43"/>
      <c r="G98" s="44"/>
    </row>
    <row r="99" spans="1:7" x14ac:dyDescent="0.35">
      <c r="A99" s="58" t="s">
        <v>77</v>
      </c>
      <c r="E99" s="57"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78</v>
      </c>
      <c r="F101" s="43"/>
      <c r="G101" s="44"/>
    </row>
    <row r="102" spans="1:7" x14ac:dyDescent="0.35">
      <c r="A102" s="58" t="s">
        <v>79</v>
      </c>
      <c r="E102" s="57">
        <v>0</v>
      </c>
      <c r="F102" s="43"/>
      <c r="G102" s="44"/>
    </row>
    <row r="103" spans="1:7" x14ac:dyDescent="0.35">
      <c r="A103" s="58" t="s">
        <v>80</v>
      </c>
      <c r="E103" s="57">
        <v>0</v>
      </c>
      <c r="F103" s="43"/>
      <c r="G103" s="44"/>
    </row>
    <row r="104" spans="1:7" x14ac:dyDescent="0.35">
      <c r="A104" s="58" t="s">
        <v>81</v>
      </c>
      <c r="E104" s="57">
        <v>71637.61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82</v>
      </c>
      <c r="E106" s="57">
        <v>71637.61</v>
      </c>
      <c r="F106" s="43"/>
      <c r="G106" s="44"/>
    </row>
    <row r="107" spans="1:7" x14ac:dyDescent="0.35">
      <c r="A107" s="58" t="s">
        <v>83</v>
      </c>
      <c r="E107" s="57"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84</v>
      </c>
      <c r="F109" s="43"/>
      <c r="G109" s="44"/>
    </row>
    <row r="110" spans="1:7" x14ac:dyDescent="0.35">
      <c r="A110" s="58" t="s">
        <v>85</v>
      </c>
      <c r="E110" s="12">
        <v>71637.61</v>
      </c>
      <c r="F110" s="43"/>
      <c r="G110" s="44"/>
    </row>
    <row r="111" spans="1:7" x14ac:dyDescent="0.35">
      <c r="A111" s="58" t="s">
        <v>86</v>
      </c>
      <c r="E111" s="12">
        <v>71637.61</v>
      </c>
      <c r="F111" s="43"/>
      <c r="G111" s="44"/>
    </row>
    <row r="112" spans="1:7" x14ac:dyDescent="0.35">
      <c r="A112" s="58" t="s">
        <v>87</v>
      </c>
      <c r="E112" s="12">
        <v>0</v>
      </c>
      <c r="F112" s="43"/>
      <c r="G112" s="44"/>
    </row>
    <row r="113" spans="1:7" x14ac:dyDescent="0.35">
      <c r="A113" s="58" t="s">
        <v>88</v>
      </c>
      <c r="E113" s="12"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89</v>
      </c>
      <c r="E115" s="22">
        <v>9571324.1771333329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90</v>
      </c>
      <c r="E117" s="59">
        <v>9214353.4399999827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91</v>
      </c>
      <c r="E119" s="57">
        <v>0</v>
      </c>
      <c r="F119" s="43"/>
      <c r="G119" s="44"/>
    </row>
    <row r="120" spans="1:7" x14ac:dyDescent="0.35">
      <c r="A120" s="41" t="s">
        <v>92</v>
      </c>
      <c r="E120" s="60">
        <v>9214353.4399999827</v>
      </c>
      <c r="F120" s="43"/>
      <c r="G120" s="44"/>
    </row>
    <row r="121" spans="1:7" x14ac:dyDescent="0.35">
      <c r="A121" s="41" t="s">
        <v>93</v>
      </c>
      <c r="E121" s="12"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94</v>
      </c>
      <c r="E123" s="12"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95</v>
      </c>
      <c r="E125" s="57">
        <v>0</v>
      </c>
      <c r="F125" s="43"/>
      <c r="G125" s="44"/>
    </row>
    <row r="126" spans="1:7" x14ac:dyDescent="0.35">
      <c r="A126" s="41" t="s">
        <v>96</v>
      </c>
      <c r="E126" s="12">
        <v>0</v>
      </c>
      <c r="F126" s="43"/>
      <c r="G126" s="44"/>
    </row>
    <row r="127" spans="1:7" x14ac:dyDescent="0.35">
      <c r="A127" s="41" t="s">
        <v>97</v>
      </c>
      <c r="E127" s="12"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98</v>
      </c>
      <c r="E129" s="12">
        <v>356970.73713335022</v>
      </c>
      <c r="F129" s="43"/>
      <c r="G129" s="44"/>
    </row>
    <row r="130" spans="1:7" x14ac:dyDescent="0.35">
      <c r="A130" s="41" t="s">
        <v>99</v>
      </c>
      <c r="E130" s="57">
        <v>0</v>
      </c>
      <c r="F130" s="43"/>
      <c r="G130" s="44"/>
    </row>
    <row r="131" spans="1:7" x14ac:dyDescent="0.35">
      <c r="A131" s="26" t="s">
        <v>100</v>
      </c>
      <c r="E131" s="12">
        <v>356970.73713335022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101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102</v>
      </c>
      <c r="E135" s="57">
        <v>0</v>
      </c>
      <c r="F135" s="43"/>
      <c r="G135" s="44"/>
    </row>
    <row r="136" spans="1:7" hidden="1" x14ac:dyDescent="0.35">
      <c r="A136" s="26" t="s">
        <v>103</v>
      </c>
      <c r="E136" s="61">
        <v>0</v>
      </c>
      <c r="F136" s="43"/>
      <c r="G136" s="44"/>
    </row>
    <row r="137" spans="1:7" hidden="1" x14ac:dyDescent="0.35">
      <c r="A137" s="26" t="s">
        <v>104</v>
      </c>
      <c r="E137" s="12"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105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106</v>
      </c>
      <c r="E143" s="12">
        <v>3255209.69</v>
      </c>
      <c r="F143" s="43"/>
      <c r="G143" s="44"/>
    </row>
    <row r="144" spans="1:7" x14ac:dyDescent="0.35">
      <c r="A144" s="26" t="s">
        <v>107</v>
      </c>
      <c r="E144" s="12">
        <v>3255209.69</v>
      </c>
      <c r="G144" s="44"/>
    </row>
    <row r="145" spans="1:256" x14ac:dyDescent="0.35">
      <c r="A145" s="26" t="s">
        <v>108</v>
      </c>
      <c r="E145" s="57">
        <v>3255209.69</v>
      </c>
      <c r="F145" s="43"/>
      <c r="G145" s="44"/>
    </row>
    <row r="146" spans="1:256" x14ac:dyDescent="0.35">
      <c r="A146" s="62" t="s">
        <v>109</v>
      </c>
      <c r="B146" s="62"/>
      <c r="C146" s="62"/>
      <c r="D146" s="62"/>
      <c r="E146" s="57"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110</v>
      </c>
      <c r="E147" s="12">
        <v>3255209.69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111</v>
      </c>
      <c r="D149" s="63"/>
      <c r="E149" s="22">
        <v>3255209.69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112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113</v>
      </c>
      <c r="E153" s="64">
        <v>4.4317636200000003E-2</v>
      </c>
      <c r="F153" s="43"/>
      <c r="G153" s="44"/>
    </row>
    <row r="154" spans="1:256" x14ac:dyDescent="0.35">
      <c r="A154" s="26" t="s">
        <v>114</v>
      </c>
      <c r="E154" s="60">
        <v>16.248577999999998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42</v>
      </c>
      <c r="E156" s="53" t="s">
        <v>41</v>
      </c>
      <c r="F156" s="43"/>
      <c r="G156" s="44"/>
    </row>
    <row r="157" spans="1:256" x14ac:dyDescent="0.35">
      <c r="A157" s="26" t="s">
        <v>115</v>
      </c>
      <c r="D157" s="12">
        <v>170238.23</v>
      </c>
      <c r="E157" s="2">
        <v>16</v>
      </c>
      <c r="F157" s="65"/>
      <c r="G157" s="44"/>
    </row>
    <row r="158" spans="1:256" x14ac:dyDescent="0.35">
      <c r="A158" s="26" t="s">
        <v>116</v>
      </c>
      <c r="D158" s="61">
        <v>164414.35</v>
      </c>
      <c r="F158" s="43"/>
      <c r="G158" s="44"/>
    </row>
    <row r="159" spans="1:256" x14ac:dyDescent="0.35">
      <c r="A159" s="2" t="s">
        <v>117</v>
      </c>
      <c r="D159" s="22">
        <v>5823.8800000000047</v>
      </c>
    </row>
    <row r="160" spans="1:256" x14ac:dyDescent="0.35">
      <c r="A160" s="26" t="s">
        <v>118</v>
      </c>
      <c r="D160" s="12">
        <v>97218927.439999998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119</v>
      </c>
      <c r="D162" s="66">
        <v>9.8230400999999995E-3</v>
      </c>
      <c r="F162" s="65"/>
      <c r="G162" s="44"/>
    </row>
    <row r="163" spans="1:7" x14ac:dyDescent="0.35">
      <c r="A163" s="26" t="s">
        <v>120</v>
      </c>
      <c r="D163" s="66">
        <v>-2.3622042999999998E-3</v>
      </c>
      <c r="F163" s="65"/>
      <c r="G163" s="44"/>
    </row>
    <row r="164" spans="1:7" x14ac:dyDescent="0.35">
      <c r="A164" s="26" t="s">
        <v>121</v>
      </c>
      <c r="D164" s="66">
        <v>8.4579747000000007E-3</v>
      </c>
      <c r="F164" s="65"/>
      <c r="G164" s="44"/>
    </row>
    <row r="165" spans="1:7" x14ac:dyDescent="0.35">
      <c r="A165" s="26" t="s">
        <v>122</v>
      </c>
      <c r="D165" s="66">
        <v>7.188575500704995E-4</v>
      </c>
      <c r="F165" s="43"/>
      <c r="G165" s="44"/>
    </row>
    <row r="166" spans="1:7" x14ac:dyDescent="0.35">
      <c r="A166" s="26" t="s">
        <v>123</v>
      </c>
      <c r="D166" s="64">
        <v>4.1594170125176244E-3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124</v>
      </c>
      <c r="D168" s="22">
        <v>14344235.33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125</v>
      </c>
      <c r="D170" s="53" t="s">
        <v>42</v>
      </c>
      <c r="E170" s="53" t="s">
        <v>41</v>
      </c>
      <c r="F170" s="67" t="s">
        <v>126</v>
      </c>
      <c r="G170" s="44"/>
    </row>
    <row r="171" spans="1:7" x14ac:dyDescent="0.35">
      <c r="A171" s="41" t="s">
        <v>127</v>
      </c>
      <c r="D171" s="57">
        <v>2362993.7000000002</v>
      </c>
      <c r="E171" s="68">
        <v>216</v>
      </c>
      <c r="F171" s="66">
        <v>2.6900203960360518E-2</v>
      </c>
      <c r="G171" s="44"/>
    </row>
    <row r="172" spans="1:7" x14ac:dyDescent="0.35">
      <c r="A172" s="41" t="s">
        <v>128</v>
      </c>
      <c r="D172" s="57">
        <v>248622.88</v>
      </c>
      <c r="E172" s="68">
        <v>25</v>
      </c>
      <c r="F172" s="66">
        <v>2.8303106272404522E-3</v>
      </c>
      <c r="G172" s="44"/>
    </row>
    <row r="173" spans="1:7" x14ac:dyDescent="0.35">
      <c r="A173" s="41" t="s">
        <v>129</v>
      </c>
      <c r="D173" s="19">
        <v>73136.52</v>
      </c>
      <c r="E173" s="69">
        <v>7</v>
      </c>
      <c r="F173" s="66">
        <v>8.3258254347059243E-4</v>
      </c>
      <c r="G173" s="44"/>
    </row>
    <row r="174" spans="1:7" x14ac:dyDescent="0.35">
      <c r="A174" s="41" t="s">
        <v>130</v>
      </c>
      <c r="D174" s="70">
        <v>0</v>
      </c>
      <c r="E174" s="71">
        <v>0</v>
      </c>
      <c r="F174" s="72">
        <v>0</v>
      </c>
      <c r="G174" s="44"/>
    </row>
    <row r="175" spans="1:7" x14ac:dyDescent="0.35">
      <c r="A175" s="26" t="s">
        <v>131</v>
      </c>
      <c r="D175" s="73">
        <v>2684753.1</v>
      </c>
      <c r="E175" s="68">
        <v>248</v>
      </c>
      <c r="F175" s="74">
        <v>3.0563097131071564E-2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132</v>
      </c>
      <c r="D177" s="66"/>
      <c r="E177" s="66"/>
      <c r="F177" s="65"/>
      <c r="G177" s="44"/>
    </row>
    <row r="178" spans="1:7" x14ac:dyDescent="0.35">
      <c r="A178" s="26" t="s">
        <v>133</v>
      </c>
      <c r="D178" s="66">
        <v>5.3263232999999997E-3</v>
      </c>
      <c r="E178" s="66">
        <v>2.8401181E-3</v>
      </c>
      <c r="F178" s="65"/>
      <c r="G178" s="44"/>
    </row>
    <row r="179" spans="1:7" x14ac:dyDescent="0.35">
      <c r="A179" s="26" t="s">
        <v>134</v>
      </c>
      <c r="D179" s="66">
        <v>5.9758893000000004E-3</v>
      </c>
      <c r="E179" s="66">
        <v>2.9169827000000001E-3</v>
      </c>
      <c r="F179" s="65"/>
      <c r="G179" s="44"/>
    </row>
    <row r="180" spans="1:7" x14ac:dyDescent="0.35">
      <c r="A180" s="26" t="s">
        <v>135</v>
      </c>
      <c r="D180" s="66">
        <v>6.5732669000000002E-3</v>
      </c>
      <c r="E180" s="66">
        <v>3.5585005000000002E-3</v>
      </c>
      <c r="F180" s="65"/>
      <c r="G180" s="44"/>
    </row>
    <row r="181" spans="1:7" x14ac:dyDescent="0.35">
      <c r="A181" s="26" t="s">
        <v>136</v>
      </c>
      <c r="D181" s="66">
        <v>3.6628931707110451E-3</v>
      </c>
      <c r="E181" s="66">
        <v>2.0584073073459412E-3</v>
      </c>
      <c r="F181" s="43"/>
      <c r="G181" s="44"/>
    </row>
    <row r="182" spans="1:7" x14ac:dyDescent="0.35">
      <c r="A182" s="26" t="s">
        <v>137</v>
      </c>
      <c r="D182" s="66">
        <v>5.3845931676777615E-3</v>
      </c>
      <c r="E182" s="66">
        <v>2.8435021518364856E-3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138</v>
      </c>
      <c r="D184" s="75">
        <v>396013.35</v>
      </c>
      <c r="F184" s="43"/>
      <c r="G184" s="44"/>
    </row>
    <row r="185" spans="1:7" x14ac:dyDescent="0.35">
      <c r="A185" s="2" t="s">
        <v>139</v>
      </c>
      <c r="D185" s="66">
        <v>4.5081964822951638E-3</v>
      </c>
      <c r="F185" s="43"/>
      <c r="G185" s="44"/>
    </row>
    <row r="186" spans="1:7" x14ac:dyDescent="0.35">
      <c r="A186" s="2" t="s">
        <v>140</v>
      </c>
      <c r="D186" s="66">
        <v>4.9000000000000002E-2</v>
      </c>
      <c r="F186" s="43"/>
      <c r="G186" s="44"/>
    </row>
    <row r="187" spans="1:7" x14ac:dyDescent="0.35">
      <c r="A187" s="2" t="s">
        <v>141</v>
      </c>
      <c r="D187" s="76" t="s">
        <v>155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142</v>
      </c>
      <c r="D189" s="77">
        <v>896733.33</v>
      </c>
      <c r="F189" s="43"/>
      <c r="G189" s="78"/>
    </row>
    <row r="190" spans="1:7" x14ac:dyDescent="0.35">
      <c r="A190" s="2" t="s">
        <v>143</v>
      </c>
      <c r="B190" s="79"/>
      <c r="C190" s="79"/>
      <c r="D190" s="80">
        <v>81</v>
      </c>
      <c r="F190" s="43"/>
      <c r="G190" s="78"/>
    </row>
    <row r="191" spans="1:7" x14ac:dyDescent="0.35">
      <c r="F191" s="43"/>
      <c r="G191" s="78"/>
    </row>
    <row r="192" spans="1:7" x14ac:dyDescent="0.35">
      <c r="A192" s="2" t="s">
        <v>144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1"/>
      <c r="F194" s="43"/>
      <c r="G194" s="44"/>
    </row>
    <row r="195" spans="1:7" x14ac:dyDescent="0.35">
      <c r="A195" s="26" t="s">
        <v>145</v>
      </c>
      <c r="E195" s="10"/>
      <c r="F195" s="43"/>
      <c r="G195" s="44"/>
    </row>
    <row r="196" spans="1:7" x14ac:dyDescent="0.35">
      <c r="A196" s="26" t="s">
        <v>146</v>
      </c>
      <c r="E196" s="10"/>
      <c r="F196" s="43"/>
      <c r="G196" s="44"/>
    </row>
    <row r="197" spans="1:7" x14ac:dyDescent="0.35">
      <c r="A197" s="26" t="s">
        <v>147</v>
      </c>
      <c r="E197" s="81"/>
      <c r="F197" s="43"/>
      <c r="G197" s="44"/>
    </row>
    <row r="198" spans="1:7" x14ac:dyDescent="0.35">
      <c r="A198" s="26" t="s">
        <v>148</v>
      </c>
      <c r="E198" s="81" t="s">
        <v>156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149</v>
      </c>
      <c r="E200" s="10"/>
      <c r="F200" s="43"/>
      <c r="G200" s="44"/>
    </row>
    <row r="201" spans="1:7" x14ac:dyDescent="0.35">
      <c r="A201" s="26" t="s">
        <v>150</v>
      </c>
      <c r="E201" s="81" t="s">
        <v>156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151</v>
      </c>
      <c r="E203" s="10"/>
      <c r="F203" s="43"/>
      <c r="G203" s="44"/>
    </row>
    <row r="204" spans="1:7" x14ac:dyDescent="0.35">
      <c r="A204" s="26" t="s">
        <v>152</v>
      </c>
      <c r="E204" s="81" t="s">
        <v>156</v>
      </c>
      <c r="F204" s="43"/>
      <c r="G204" s="44"/>
    </row>
    <row r="205" spans="1:7" x14ac:dyDescent="0.35">
      <c r="A205" s="26"/>
      <c r="E205" s="81"/>
      <c r="F205" s="43"/>
      <c r="G205" s="44"/>
    </row>
    <row r="206" spans="1:7" x14ac:dyDescent="0.35">
      <c r="A206" s="26" t="s">
        <v>153</v>
      </c>
      <c r="E206" s="10"/>
      <c r="G206" s="44"/>
    </row>
    <row r="207" spans="1:7" x14ac:dyDescent="0.35">
      <c r="A207" s="26" t="s">
        <v>154</v>
      </c>
      <c r="E207" s="81" t="s">
        <v>156</v>
      </c>
      <c r="G207" s="44"/>
    </row>
    <row r="214" spans="1:5" x14ac:dyDescent="0.35">
      <c r="A214" s="82"/>
      <c r="B214" s="82"/>
      <c r="C214" s="82"/>
      <c r="D214" s="82"/>
      <c r="E214" s="82"/>
    </row>
    <row r="215" spans="1:5" x14ac:dyDescent="0.35">
      <c r="A215" s="82"/>
      <c r="B215" s="82"/>
      <c r="C215" s="82"/>
      <c r="D215" s="82"/>
      <c r="E215" s="82"/>
    </row>
    <row r="216" spans="1:5" x14ac:dyDescent="0.35">
      <c r="A216" s="82"/>
      <c r="B216" s="82"/>
      <c r="C216" s="82"/>
      <c r="D216" s="82"/>
      <c r="E216" s="82"/>
    </row>
    <row r="217" spans="1:5" x14ac:dyDescent="0.35">
      <c r="A217" s="82"/>
      <c r="B217" s="82"/>
      <c r="C217" s="82"/>
      <c r="D217" s="82"/>
      <c r="E217" s="82"/>
    </row>
    <row r="218" spans="1:5" x14ac:dyDescent="0.35">
      <c r="A218" s="82"/>
      <c r="B218" s="82"/>
      <c r="C218" s="82"/>
      <c r="D218" s="82"/>
      <c r="E218" s="82"/>
    </row>
    <row r="219" spans="1:5" x14ac:dyDescent="0.35">
      <c r="A219" s="82"/>
      <c r="B219" s="82"/>
      <c r="C219" s="82"/>
      <c r="D219" s="82"/>
      <c r="E219" s="82"/>
    </row>
    <row r="220" spans="1:5" x14ac:dyDescent="0.35">
      <c r="A220" s="82"/>
      <c r="B220" s="82"/>
      <c r="C220" s="82"/>
      <c r="D220" s="82"/>
      <c r="E220" s="82"/>
    </row>
    <row r="222" spans="1:5" x14ac:dyDescent="0.35">
      <c r="A222" s="82"/>
      <c r="B222" s="82"/>
      <c r="C222" s="82"/>
      <c r="D222" s="82"/>
      <c r="E222" s="82"/>
    </row>
    <row r="223" spans="1:5" x14ac:dyDescent="0.35">
      <c r="A223" s="82"/>
      <c r="B223" s="82"/>
      <c r="C223" s="82"/>
      <c r="D223" s="82"/>
      <c r="E223" s="82"/>
    </row>
    <row r="224" spans="1:5" x14ac:dyDescent="0.35">
      <c r="A224" s="82"/>
      <c r="B224" s="82"/>
      <c r="C224" s="82"/>
      <c r="D224" s="82"/>
      <c r="E224" s="82"/>
    </row>
    <row r="225" spans="1:5" x14ac:dyDescent="0.35">
      <c r="A225" s="82"/>
      <c r="B225" s="82"/>
      <c r="C225" s="82"/>
      <c r="D225" s="82"/>
      <c r="E225" s="82"/>
    </row>
    <row r="226" spans="1:5" x14ac:dyDescent="0.35">
      <c r="A226" s="82"/>
      <c r="B226" s="82"/>
      <c r="C226" s="82"/>
      <c r="D226" s="82"/>
      <c r="E226" s="82"/>
    </row>
    <row r="227" spans="1:5" x14ac:dyDescent="0.35">
      <c r="A227" s="82"/>
      <c r="B227" s="82"/>
      <c r="C227" s="82"/>
      <c r="D227" s="82"/>
      <c r="E227" s="82"/>
    </row>
    <row r="228" spans="1:5" x14ac:dyDescent="0.35">
      <c r="A228" s="82"/>
      <c r="B228" s="82"/>
      <c r="C228" s="82"/>
      <c r="D228" s="82"/>
      <c r="E228" s="82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19-C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DA4A1-9081-44B3-BF02-1CD5E63C1423}">
  <sheetPr codeName="Sheet7">
    <pageSetUpPr fitToPage="1"/>
  </sheetPr>
  <dimension ref="A1:IV228"/>
  <sheetViews>
    <sheetView showRuler="0" zoomScale="80" zoomScaleNormal="80" zoomScaleSheetLayoutView="90" workbookViewId="0">
      <selection activeCell="D13" sqref="D13"/>
    </sheetView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0</v>
      </c>
    </row>
    <row r="2" spans="1:13" ht="15.75" customHeight="1" x14ac:dyDescent="0.45">
      <c r="C2" s="5"/>
    </row>
    <row r="3" spans="1:13" ht="15.75" customHeight="1" x14ac:dyDescent="0.45">
      <c r="A3" s="2" t="s">
        <v>1</v>
      </c>
      <c r="B3" s="6">
        <v>45199</v>
      </c>
      <c r="C3" s="7" t="s">
        <v>2</v>
      </c>
      <c r="D3" s="2">
        <v>30</v>
      </c>
      <c r="E3" s="2" t="s">
        <v>3</v>
      </c>
      <c r="F3" s="8">
        <v>45170</v>
      </c>
      <c r="G3" s="2"/>
    </row>
    <row r="4" spans="1:13" ht="15.75" customHeight="1" x14ac:dyDescent="0.45">
      <c r="A4" s="2" t="s">
        <v>4</v>
      </c>
      <c r="B4" s="6">
        <v>45215</v>
      </c>
      <c r="C4" s="7" t="s">
        <v>5</v>
      </c>
      <c r="D4" s="9">
        <v>31</v>
      </c>
      <c r="E4" s="2" t="s">
        <v>6</v>
      </c>
      <c r="F4" s="8">
        <v>45199</v>
      </c>
      <c r="G4" s="2"/>
    </row>
    <row r="5" spans="1:13" ht="17.25" customHeight="1" x14ac:dyDescent="0.45">
      <c r="C5" s="5"/>
      <c r="E5" s="2" t="s">
        <v>7</v>
      </c>
      <c r="F5" s="8">
        <v>45184</v>
      </c>
      <c r="G5" s="2"/>
    </row>
    <row r="6" spans="1:13" ht="15.75" customHeight="1" x14ac:dyDescent="0.45">
      <c r="C6" s="5"/>
      <c r="E6" s="2" t="s">
        <v>8</v>
      </c>
      <c r="F6" s="8">
        <v>45215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9</v>
      </c>
      <c r="C9" s="14" t="s">
        <v>10</v>
      </c>
      <c r="D9" s="14" t="s">
        <v>11</v>
      </c>
      <c r="E9" s="14" t="s">
        <v>12</v>
      </c>
      <c r="F9" s="15" t="s">
        <v>13</v>
      </c>
    </row>
    <row r="10" spans="1:13" x14ac:dyDescent="0.35">
      <c r="A10" s="2" t="s">
        <v>14</v>
      </c>
      <c r="B10" s="16"/>
      <c r="C10" s="17">
        <v>1364914302.27</v>
      </c>
      <c r="D10" s="18">
        <v>106853410.42</v>
      </c>
      <c r="E10" s="19">
        <v>97218927.439999998</v>
      </c>
      <c r="F10" s="20">
        <v>7.4664105128212629E-2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15</v>
      </c>
      <c r="B11" s="16"/>
      <c r="C11" s="23">
        <v>62830425.780000001</v>
      </c>
      <c r="D11" s="18">
        <v>1233232.6399999999</v>
      </c>
      <c r="E11" s="19">
        <v>1050367.01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16</v>
      </c>
      <c r="B12" s="16"/>
      <c r="C12" s="24">
        <v>1302083876.49</v>
      </c>
      <c r="D12" s="18">
        <v>105620177.78</v>
      </c>
      <c r="E12" s="19">
        <v>96168560.429999992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17</v>
      </c>
      <c r="B13" s="10"/>
      <c r="C13" s="24">
        <v>1302083876.49</v>
      </c>
      <c r="D13" s="18">
        <v>105620177.780001</v>
      </c>
      <c r="E13" s="19">
        <v>96168560.430000991</v>
      </c>
      <c r="F13" s="20">
        <v>7.3857423601036018E-2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18</v>
      </c>
      <c r="B14" s="27">
        <v>1.9597799999999999E-2</v>
      </c>
      <c r="C14" s="23">
        <v>275000000</v>
      </c>
      <c r="D14" s="18">
        <v>0</v>
      </c>
      <c r="E14" s="19">
        <v>0</v>
      </c>
      <c r="F14" s="20">
        <v>0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19</v>
      </c>
      <c r="B15" s="27">
        <v>1.9699999999999999E-2</v>
      </c>
      <c r="C15" s="23">
        <v>371250000</v>
      </c>
      <c r="D15" s="18">
        <v>0</v>
      </c>
      <c r="E15" s="19">
        <v>0</v>
      </c>
      <c r="F15" s="20">
        <v>0</v>
      </c>
      <c r="G15" s="21"/>
      <c r="I15" s="22"/>
      <c r="J15" s="22"/>
      <c r="K15" s="22"/>
      <c r="L15" s="22"/>
      <c r="M15" s="22"/>
    </row>
    <row r="16" spans="1:13" x14ac:dyDescent="0.35">
      <c r="A16" s="26" t="s">
        <v>20</v>
      </c>
      <c r="B16" s="27">
        <v>2.3999999999999998E-3</v>
      </c>
      <c r="C16" s="23">
        <v>60000000</v>
      </c>
      <c r="D16" s="18">
        <v>0</v>
      </c>
      <c r="E16" s="19">
        <v>0</v>
      </c>
      <c r="F16" s="20">
        <v>0</v>
      </c>
      <c r="G16" s="21"/>
      <c r="I16" s="22"/>
      <c r="J16" s="22"/>
      <c r="K16" s="22"/>
      <c r="L16" s="22"/>
      <c r="M16" s="22"/>
    </row>
    <row r="17" spans="1:13" x14ac:dyDescent="0.35">
      <c r="A17" s="26" t="s">
        <v>21</v>
      </c>
      <c r="B17" s="27">
        <v>1.9300000000000001E-2</v>
      </c>
      <c r="C17" s="23">
        <v>431250000</v>
      </c>
      <c r="D17" s="18">
        <v>0</v>
      </c>
      <c r="E17" s="19">
        <v>0</v>
      </c>
      <c r="F17" s="20">
        <v>0</v>
      </c>
      <c r="G17" s="21"/>
      <c r="I17" s="22"/>
      <c r="J17" s="22"/>
      <c r="K17" s="22"/>
      <c r="L17" s="22"/>
      <c r="M17" s="22"/>
    </row>
    <row r="18" spans="1:13" x14ac:dyDescent="0.35">
      <c r="A18" s="26" t="s">
        <v>22</v>
      </c>
      <c r="B18" s="27">
        <v>1.95E-2</v>
      </c>
      <c r="C18" s="23">
        <v>112500000</v>
      </c>
      <c r="D18" s="18">
        <v>53536301.290000997</v>
      </c>
      <c r="E18" s="19">
        <v>44084683.940000989</v>
      </c>
      <c r="F18" s="20">
        <v>0.39186385724445322</v>
      </c>
      <c r="I18" s="22"/>
      <c r="J18" s="22"/>
      <c r="K18" s="22"/>
      <c r="L18" s="22"/>
      <c r="M18" s="22"/>
    </row>
    <row r="19" spans="1:13" x14ac:dyDescent="0.35">
      <c r="A19" s="26" t="s">
        <v>23</v>
      </c>
      <c r="B19" s="27">
        <v>0</v>
      </c>
      <c r="C19" s="17">
        <v>52083876.490000002</v>
      </c>
      <c r="D19" s="18">
        <v>52083876.490000002</v>
      </c>
      <c r="E19" s="19">
        <v>52083876.490000002</v>
      </c>
      <c r="F19" s="20"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13" x14ac:dyDescent="0.35">
      <c r="A23" s="26" t="s">
        <v>18</v>
      </c>
      <c r="B23" s="18">
        <v>0</v>
      </c>
      <c r="C23" s="18">
        <v>0</v>
      </c>
      <c r="D23" s="34">
        <v>0</v>
      </c>
      <c r="E23" s="35">
        <v>0</v>
      </c>
      <c r="F23" s="31"/>
    </row>
    <row r="24" spans="1:13" x14ac:dyDescent="0.35">
      <c r="A24" s="26" t="s">
        <v>19</v>
      </c>
      <c r="B24" s="18">
        <v>0</v>
      </c>
      <c r="C24" s="18">
        <v>0</v>
      </c>
      <c r="D24" s="34">
        <v>0</v>
      </c>
      <c r="E24" s="35">
        <v>0</v>
      </c>
      <c r="F24" s="31"/>
    </row>
    <row r="25" spans="1:13" x14ac:dyDescent="0.35">
      <c r="A25" s="26" t="s">
        <v>20</v>
      </c>
      <c r="B25" s="18">
        <v>0</v>
      </c>
      <c r="C25" s="18">
        <v>0</v>
      </c>
      <c r="D25" s="34">
        <v>0</v>
      </c>
      <c r="E25" s="35">
        <v>0</v>
      </c>
      <c r="F25" s="31"/>
    </row>
    <row r="26" spans="1:13" x14ac:dyDescent="0.35">
      <c r="A26" s="26" t="s">
        <v>21</v>
      </c>
      <c r="B26" s="18">
        <v>0</v>
      </c>
      <c r="C26" s="18">
        <v>0</v>
      </c>
      <c r="D26" s="34">
        <v>0</v>
      </c>
      <c r="E26" s="35">
        <v>0</v>
      </c>
      <c r="F26" s="31"/>
    </row>
    <row r="27" spans="1:13" x14ac:dyDescent="0.35">
      <c r="A27" s="26" t="s">
        <v>22</v>
      </c>
      <c r="B27" s="18">
        <v>9451617.3500000089</v>
      </c>
      <c r="C27" s="18">
        <v>86996.49</v>
      </c>
      <c r="D27" s="34">
        <v>84.014376444444522</v>
      </c>
      <c r="E27" s="35">
        <v>0.77330213333333342</v>
      </c>
      <c r="F27" s="31"/>
    </row>
    <row r="28" spans="1:13" x14ac:dyDescent="0.35">
      <c r="A28" s="26" t="s">
        <v>23</v>
      </c>
      <c r="B28" s="18">
        <v>0</v>
      </c>
      <c r="C28" s="18">
        <v>0</v>
      </c>
      <c r="D28" s="34">
        <v>0</v>
      </c>
      <c r="E28" s="35">
        <v>0</v>
      </c>
      <c r="F28" s="31"/>
    </row>
    <row r="29" spans="1:13" ht="18" thickBot="1" x14ac:dyDescent="0.4">
      <c r="A29" s="2" t="s">
        <v>28</v>
      </c>
      <c r="B29" s="36">
        <v>9451617.3500000089</v>
      </c>
      <c r="C29" s="36">
        <v>86996.49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29</v>
      </c>
      <c r="E32" s="40"/>
    </row>
    <row r="33" spans="1:7" x14ac:dyDescent="0.35">
      <c r="E33" s="40"/>
    </row>
    <row r="34" spans="1:7" x14ac:dyDescent="0.35">
      <c r="A34" s="26" t="s">
        <v>30</v>
      </c>
    </row>
    <row r="35" spans="1:7" x14ac:dyDescent="0.35">
      <c r="A35" s="41" t="s">
        <v>31</v>
      </c>
      <c r="E35" s="42">
        <v>385028.98</v>
      </c>
      <c r="F35" s="43"/>
      <c r="G35" s="44"/>
    </row>
    <row r="36" spans="1:7" x14ac:dyDescent="0.35">
      <c r="A36" s="41" t="s">
        <v>32</v>
      </c>
      <c r="E36" s="45">
        <v>0</v>
      </c>
      <c r="F36" s="43"/>
      <c r="G36" s="44"/>
    </row>
    <row r="37" spans="1:7" x14ac:dyDescent="0.35">
      <c r="A37" s="26" t="s">
        <v>33</v>
      </c>
      <c r="E37" s="42">
        <v>385028.98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34</v>
      </c>
      <c r="E39" s="46"/>
      <c r="F39" s="43"/>
      <c r="G39" s="44"/>
    </row>
    <row r="40" spans="1:7" x14ac:dyDescent="0.35">
      <c r="A40" s="41" t="s">
        <v>35</v>
      </c>
      <c r="E40" s="42">
        <v>9435372.7100000009</v>
      </c>
      <c r="F40" s="43"/>
      <c r="G40" s="44"/>
    </row>
    <row r="41" spans="1:7" x14ac:dyDescent="0.35">
      <c r="A41" s="41" t="s">
        <v>36</v>
      </c>
      <c r="E41" s="45">
        <v>0</v>
      </c>
      <c r="F41" s="43"/>
      <c r="G41" s="44"/>
    </row>
    <row r="42" spans="1:7" x14ac:dyDescent="0.35">
      <c r="A42" s="26" t="s">
        <v>37</v>
      </c>
      <c r="E42" s="42">
        <v>9435372.7100000009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38</v>
      </c>
      <c r="E44" s="42">
        <v>123796.65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39</v>
      </c>
      <c r="E47" s="49">
        <v>9944198.3400000017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40</v>
      </c>
      <c r="D49" s="51"/>
      <c r="E49" s="52"/>
      <c r="F49" s="43"/>
      <c r="G49" s="44"/>
    </row>
    <row r="50" spans="1:7" x14ac:dyDescent="0.35">
      <c r="D50" s="53" t="s">
        <v>41</v>
      </c>
      <c r="E50" s="53" t="s">
        <v>42</v>
      </c>
      <c r="F50" s="43"/>
      <c r="G50" s="44"/>
    </row>
    <row r="51" spans="1:7" x14ac:dyDescent="0.35">
      <c r="A51" s="26" t="s">
        <v>43</v>
      </c>
      <c r="D51" s="54">
        <v>17141</v>
      </c>
      <c r="E51" s="48">
        <v>105620177.78</v>
      </c>
      <c r="F51" s="43"/>
      <c r="G51" s="44"/>
    </row>
    <row r="52" spans="1:7" x14ac:dyDescent="0.35">
      <c r="A52" s="26" t="s">
        <v>44</v>
      </c>
      <c r="D52" s="10"/>
      <c r="E52" s="45">
        <v>9451617.3500000089</v>
      </c>
      <c r="F52" s="43"/>
      <c r="G52" s="44"/>
    </row>
    <row r="53" spans="1:7" x14ac:dyDescent="0.35">
      <c r="A53" s="26"/>
      <c r="D53" s="55">
        <v>16299</v>
      </c>
      <c r="E53" s="56">
        <v>96168560.429999992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45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39</v>
      </c>
      <c r="E57" s="57">
        <v>9944198.3400000017</v>
      </c>
      <c r="F57" s="43"/>
      <c r="G57" s="44"/>
    </row>
    <row r="58" spans="1:7" x14ac:dyDescent="0.35">
      <c r="A58" s="26" t="s">
        <v>46</v>
      </c>
      <c r="E58" s="57">
        <v>0</v>
      </c>
      <c r="F58" s="43"/>
      <c r="G58" s="44"/>
    </row>
    <row r="59" spans="1:7" x14ac:dyDescent="0.35">
      <c r="A59" s="26" t="s">
        <v>47</v>
      </c>
      <c r="E59" s="12">
        <v>9944198.3400000017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48</v>
      </c>
      <c r="E61" s="25"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49</v>
      </c>
      <c r="F63" s="43"/>
      <c r="G63" s="44"/>
    </row>
    <row r="64" spans="1:7" x14ac:dyDescent="0.35">
      <c r="A64" s="41" t="s">
        <v>50</v>
      </c>
      <c r="E64" s="57">
        <v>89044.51</v>
      </c>
      <c r="F64" s="43"/>
      <c r="G64" s="44"/>
    </row>
    <row r="65" spans="1:7" x14ac:dyDescent="0.35">
      <c r="A65" s="41" t="s">
        <v>51</v>
      </c>
      <c r="E65" s="57">
        <v>89044.51</v>
      </c>
      <c r="F65" s="43"/>
      <c r="G65" s="44"/>
    </row>
    <row r="66" spans="1:7" x14ac:dyDescent="0.35">
      <c r="A66" s="41" t="s">
        <v>52</v>
      </c>
      <c r="E66" s="12"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53</v>
      </c>
      <c r="F68" s="43"/>
      <c r="G68" s="44"/>
    </row>
    <row r="69" spans="1:7" x14ac:dyDescent="0.35">
      <c r="A69" s="41" t="s">
        <v>54</v>
      </c>
      <c r="F69" s="43"/>
      <c r="G69" s="44"/>
    </row>
    <row r="70" spans="1:7" x14ac:dyDescent="0.35">
      <c r="A70" s="58" t="s">
        <v>55</v>
      </c>
      <c r="E70" s="57">
        <v>0</v>
      </c>
      <c r="F70" s="43"/>
      <c r="G70" s="44"/>
    </row>
    <row r="71" spans="1:7" x14ac:dyDescent="0.35">
      <c r="A71" s="58" t="s">
        <v>56</v>
      </c>
      <c r="E71" s="57">
        <v>0</v>
      </c>
      <c r="F71" s="43"/>
      <c r="G71" s="44"/>
    </row>
    <row r="72" spans="1:7" x14ac:dyDescent="0.35">
      <c r="A72" s="58" t="s">
        <v>57</v>
      </c>
      <c r="E72" s="57">
        <v>0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58</v>
      </c>
      <c r="E74" s="57">
        <v>0</v>
      </c>
      <c r="F74" s="43"/>
      <c r="G74" s="44"/>
    </row>
    <row r="75" spans="1:7" x14ac:dyDescent="0.35">
      <c r="A75" s="58" t="s">
        <v>59</v>
      </c>
      <c r="E75" s="57"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60</v>
      </c>
      <c r="F77" s="43"/>
      <c r="G77" s="44"/>
    </row>
    <row r="78" spans="1:7" x14ac:dyDescent="0.35">
      <c r="A78" s="58" t="s">
        <v>61</v>
      </c>
      <c r="E78" s="57">
        <v>0</v>
      </c>
      <c r="F78" s="43"/>
      <c r="G78" s="44"/>
    </row>
    <row r="79" spans="1:7" x14ac:dyDescent="0.35">
      <c r="A79" s="58" t="s">
        <v>62</v>
      </c>
      <c r="E79" s="57">
        <v>0</v>
      </c>
      <c r="F79" s="43"/>
      <c r="G79" s="44"/>
    </row>
    <row r="80" spans="1:7" x14ac:dyDescent="0.35">
      <c r="A80" s="58" t="s">
        <v>63</v>
      </c>
      <c r="E80" s="57">
        <v>0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64</v>
      </c>
      <c r="E82" s="57">
        <v>0</v>
      </c>
      <c r="F82" s="43"/>
      <c r="G82" s="44"/>
    </row>
    <row r="83" spans="1:7" x14ac:dyDescent="0.35">
      <c r="A83" s="58" t="s">
        <v>65</v>
      </c>
      <c r="E83" s="57"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66</v>
      </c>
      <c r="F85" s="43"/>
      <c r="G85" s="44"/>
    </row>
    <row r="86" spans="1:7" x14ac:dyDescent="0.35">
      <c r="A86" s="58" t="s">
        <v>67</v>
      </c>
      <c r="E86" s="57">
        <v>0</v>
      </c>
      <c r="F86" s="43"/>
      <c r="G86" s="44"/>
    </row>
    <row r="87" spans="1:7" x14ac:dyDescent="0.35">
      <c r="A87" s="58" t="s">
        <v>68</v>
      </c>
      <c r="E87" s="57">
        <v>0</v>
      </c>
      <c r="F87" s="43"/>
      <c r="G87" s="44"/>
    </row>
    <row r="88" spans="1:7" x14ac:dyDescent="0.35">
      <c r="A88" s="58" t="s">
        <v>69</v>
      </c>
      <c r="E88" s="57">
        <v>0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70</v>
      </c>
      <c r="E90" s="57">
        <v>0</v>
      </c>
      <c r="F90" s="43"/>
      <c r="G90" s="44"/>
    </row>
    <row r="91" spans="1:7" x14ac:dyDescent="0.35">
      <c r="A91" s="58" t="s">
        <v>71</v>
      </c>
      <c r="E91" s="57"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72</v>
      </c>
      <c r="F93" s="43"/>
      <c r="G93" s="44"/>
    </row>
    <row r="94" spans="1:7" x14ac:dyDescent="0.35">
      <c r="A94" s="58" t="s">
        <v>73</v>
      </c>
      <c r="E94" s="57">
        <v>0</v>
      </c>
      <c r="F94" s="43"/>
      <c r="G94" s="44"/>
    </row>
    <row r="95" spans="1:7" x14ac:dyDescent="0.35">
      <c r="A95" s="58" t="s">
        <v>74</v>
      </c>
      <c r="E95" s="57">
        <v>0</v>
      </c>
      <c r="F95" s="43"/>
      <c r="G95" s="44"/>
    </row>
    <row r="96" spans="1:7" x14ac:dyDescent="0.35">
      <c r="A96" s="58" t="s">
        <v>75</v>
      </c>
      <c r="E96" s="57">
        <v>0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76</v>
      </c>
      <c r="E98" s="57">
        <v>0</v>
      </c>
      <c r="F98" s="43"/>
      <c r="G98" s="44"/>
    </row>
    <row r="99" spans="1:7" x14ac:dyDescent="0.35">
      <c r="A99" s="58" t="s">
        <v>77</v>
      </c>
      <c r="E99" s="57"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78</v>
      </c>
      <c r="F101" s="43"/>
      <c r="G101" s="44"/>
    </row>
    <row r="102" spans="1:7" x14ac:dyDescent="0.35">
      <c r="A102" s="58" t="s">
        <v>79</v>
      </c>
      <c r="E102" s="57">
        <v>0</v>
      </c>
      <c r="F102" s="43"/>
      <c r="G102" s="44"/>
    </row>
    <row r="103" spans="1:7" x14ac:dyDescent="0.35">
      <c r="A103" s="58" t="s">
        <v>80</v>
      </c>
      <c r="E103" s="57">
        <v>0</v>
      </c>
      <c r="F103" s="43"/>
      <c r="G103" s="44"/>
    </row>
    <row r="104" spans="1:7" x14ac:dyDescent="0.35">
      <c r="A104" s="58" t="s">
        <v>81</v>
      </c>
      <c r="E104" s="57">
        <v>86996.49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82</v>
      </c>
      <c r="E106" s="57">
        <v>86996.49</v>
      </c>
      <c r="F106" s="43"/>
      <c r="G106" s="44"/>
    </row>
    <row r="107" spans="1:7" x14ac:dyDescent="0.35">
      <c r="A107" s="58" t="s">
        <v>83</v>
      </c>
      <c r="E107" s="57"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84</v>
      </c>
      <c r="F109" s="43"/>
      <c r="G109" s="44"/>
    </row>
    <row r="110" spans="1:7" x14ac:dyDescent="0.35">
      <c r="A110" s="58" t="s">
        <v>85</v>
      </c>
      <c r="E110" s="12">
        <v>86996.49</v>
      </c>
      <c r="F110" s="43"/>
      <c r="G110" s="44"/>
    </row>
    <row r="111" spans="1:7" x14ac:dyDescent="0.35">
      <c r="A111" s="58" t="s">
        <v>86</v>
      </c>
      <c r="E111" s="12">
        <v>86996.49</v>
      </c>
      <c r="F111" s="43"/>
      <c r="G111" s="44"/>
    </row>
    <row r="112" spans="1:7" x14ac:dyDescent="0.35">
      <c r="A112" s="58" t="s">
        <v>87</v>
      </c>
      <c r="E112" s="12">
        <v>0</v>
      </c>
      <c r="F112" s="43"/>
      <c r="G112" s="44"/>
    </row>
    <row r="113" spans="1:7" x14ac:dyDescent="0.35">
      <c r="A113" s="58" t="s">
        <v>88</v>
      </c>
      <c r="E113" s="12"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89</v>
      </c>
      <c r="E115" s="22">
        <v>9768157.3413166683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90</v>
      </c>
      <c r="E117" s="59">
        <v>9451617.3500000089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91</v>
      </c>
      <c r="E119" s="57">
        <v>0</v>
      </c>
      <c r="F119" s="43"/>
      <c r="G119" s="44"/>
    </row>
    <row r="120" spans="1:7" x14ac:dyDescent="0.35">
      <c r="A120" s="41" t="s">
        <v>92</v>
      </c>
      <c r="E120" s="60">
        <v>9451617.3500000089</v>
      </c>
      <c r="F120" s="43"/>
      <c r="G120" s="44"/>
    </row>
    <row r="121" spans="1:7" x14ac:dyDescent="0.35">
      <c r="A121" s="41" t="s">
        <v>93</v>
      </c>
      <c r="E121" s="12"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94</v>
      </c>
      <c r="E123" s="12"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95</v>
      </c>
      <c r="E125" s="57">
        <v>0</v>
      </c>
      <c r="F125" s="43"/>
      <c r="G125" s="44"/>
    </row>
    <row r="126" spans="1:7" x14ac:dyDescent="0.35">
      <c r="A126" s="41" t="s">
        <v>96</v>
      </c>
      <c r="E126" s="12">
        <v>0</v>
      </c>
      <c r="F126" s="43"/>
      <c r="G126" s="44"/>
    </row>
    <row r="127" spans="1:7" x14ac:dyDescent="0.35">
      <c r="A127" s="41" t="s">
        <v>97</v>
      </c>
      <c r="E127" s="12"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98</v>
      </c>
      <c r="E129" s="12">
        <v>316539.99131665938</v>
      </c>
      <c r="F129" s="43"/>
      <c r="G129" s="44"/>
    </row>
    <row r="130" spans="1:7" x14ac:dyDescent="0.35">
      <c r="A130" s="41" t="s">
        <v>99</v>
      </c>
      <c r="E130" s="57">
        <v>0</v>
      </c>
      <c r="F130" s="43"/>
      <c r="G130" s="44"/>
    </row>
    <row r="131" spans="1:7" x14ac:dyDescent="0.35">
      <c r="A131" s="26" t="s">
        <v>100</v>
      </c>
      <c r="E131" s="12">
        <v>316539.99131665938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101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102</v>
      </c>
      <c r="E135" s="57">
        <v>0</v>
      </c>
      <c r="F135" s="43"/>
      <c r="G135" s="44"/>
    </row>
    <row r="136" spans="1:7" hidden="1" x14ac:dyDescent="0.35">
      <c r="A136" s="26" t="s">
        <v>103</v>
      </c>
      <c r="E136" s="61">
        <v>0</v>
      </c>
      <c r="F136" s="43"/>
      <c r="G136" s="44"/>
    </row>
    <row r="137" spans="1:7" hidden="1" x14ac:dyDescent="0.35">
      <c r="A137" s="26" t="s">
        <v>104</v>
      </c>
      <c r="E137" s="12"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105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106</v>
      </c>
      <c r="E143" s="12">
        <v>3255209.69</v>
      </c>
      <c r="F143" s="43"/>
      <c r="G143" s="44"/>
    </row>
    <row r="144" spans="1:7" x14ac:dyDescent="0.35">
      <c r="A144" s="26" t="s">
        <v>107</v>
      </c>
      <c r="E144" s="12">
        <v>3255209.69</v>
      </c>
      <c r="G144" s="44"/>
    </row>
    <row r="145" spans="1:256" x14ac:dyDescent="0.35">
      <c r="A145" s="26" t="s">
        <v>108</v>
      </c>
      <c r="E145" s="57">
        <v>3255209.69</v>
      </c>
      <c r="F145" s="43"/>
      <c r="G145" s="44"/>
    </row>
    <row r="146" spans="1:256" x14ac:dyDescent="0.35">
      <c r="A146" s="62" t="s">
        <v>109</v>
      </c>
      <c r="B146" s="62"/>
      <c r="C146" s="62"/>
      <c r="D146" s="62"/>
      <c r="E146" s="57"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110</v>
      </c>
      <c r="E147" s="12">
        <v>3255209.69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111</v>
      </c>
      <c r="D149" s="63"/>
      <c r="E149" s="22">
        <v>3255209.69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112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113</v>
      </c>
      <c r="E153" s="64">
        <v>4.3741819000000001E-2</v>
      </c>
      <c r="F153" s="43"/>
      <c r="G153" s="44"/>
    </row>
    <row r="154" spans="1:256" x14ac:dyDescent="0.35">
      <c r="A154" s="26" t="s">
        <v>114</v>
      </c>
      <c r="E154" s="60">
        <v>16.929493000000001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42</v>
      </c>
      <c r="E156" s="53" t="s">
        <v>41</v>
      </c>
      <c r="F156" s="43"/>
      <c r="G156" s="44"/>
    </row>
    <row r="157" spans="1:256" x14ac:dyDescent="0.35">
      <c r="A157" s="26" t="s">
        <v>115</v>
      </c>
      <c r="D157" s="12">
        <v>199110.27</v>
      </c>
      <c r="E157" s="2">
        <v>15</v>
      </c>
      <c r="F157" s="65"/>
      <c r="G157" s="44"/>
    </row>
    <row r="158" spans="1:256" x14ac:dyDescent="0.35">
      <c r="A158" s="26" t="s">
        <v>116</v>
      </c>
      <c r="D158" s="61">
        <v>123796.65</v>
      </c>
      <c r="F158" s="43"/>
      <c r="G158" s="44"/>
    </row>
    <row r="159" spans="1:256" x14ac:dyDescent="0.35">
      <c r="A159" s="2" t="s">
        <v>117</v>
      </c>
      <c r="D159" s="22">
        <v>75313.62</v>
      </c>
    </row>
    <row r="160" spans="1:256" x14ac:dyDescent="0.35">
      <c r="A160" s="26" t="s">
        <v>118</v>
      </c>
      <c r="D160" s="12">
        <v>106853410.42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119</v>
      </c>
      <c r="D162" s="66">
        <v>-2.9019051999999998E-3</v>
      </c>
      <c r="F162" s="65"/>
      <c r="G162" s="44"/>
    </row>
    <row r="163" spans="1:7" x14ac:dyDescent="0.35">
      <c r="A163" s="26" t="s">
        <v>120</v>
      </c>
      <c r="D163" s="66">
        <v>9.8230400999999995E-3</v>
      </c>
      <c r="F163" s="65"/>
      <c r="G163" s="44"/>
    </row>
    <row r="164" spans="1:7" x14ac:dyDescent="0.35">
      <c r="A164" s="26" t="s">
        <v>121</v>
      </c>
      <c r="D164" s="66">
        <v>-2.3622042999999998E-3</v>
      </c>
      <c r="F164" s="65"/>
      <c r="G164" s="44"/>
    </row>
    <row r="165" spans="1:7" x14ac:dyDescent="0.35">
      <c r="A165" s="26" t="s">
        <v>122</v>
      </c>
      <c r="D165" s="66">
        <v>8.4579746818342124E-3</v>
      </c>
      <c r="F165" s="43"/>
      <c r="G165" s="44"/>
    </row>
    <row r="166" spans="1:7" x14ac:dyDescent="0.35">
      <c r="A166" s="26" t="s">
        <v>123</v>
      </c>
      <c r="D166" s="64">
        <v>3.2542263204585532E-3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124</v>
      </c>
      <c r="D168" s="22">
        <v>14338411.449999999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125</v>
      </c>
      <c r="D170" s="53" t="s">
        <v>42</v>
      </c>
      <c r="E170" s="53" t="s">
        <v>41</v>
      </c>
      <c r="F170" s="67" t="s">
        <v>126</v>
      </c>
      <c r="G170" s="44"/>
    </row>
    <row r="171" spans="1:7" x14ac:dyDescent="0.35">
      <c r="A171" s="41" t="s">
        <v>127</v>
      </c>
      <c r="D171" s="57">
        <v>2034352.01</v>
      </c>
      <c r="E171" s="68">
        <v>180</v>
      </c>
      <c r="F171" s="66">
        <v>2.0925472678718127E-2</v>
      </c>
      <c r="G171" s="44"/>
    </row>
    <row r="172" spans="1:7" x14ac:dyDescent="0.35">
      <c r="A172" s="41" t="s">
        <v>128</v>
      </c>
      <c r="D172" s="57">
        <v>602290.52</v>
      </c>
      <c r="E172" s="68">
        <v>52</v>
      </c>
      <c r="F172" s="66">
        <v>6.1951981559528304E-3</v>
      </c>
      <c r="G172" s="44"/>
    </row>
    <row r="173" spans="1:7" x14ac:dyDescent="0.35">
      <c r="A173" s="41" t="s">
        <v>129</v>
      </c>
      <c r="D173" s="19">
        <v>36755.440000000002</v>
      </c>
      <c r="E173" s="69">
        <v>6</v>
      </c>
      <c r="F173" s="66">
        <v>3.7806876672944297E-4</v>
      </c>
      <c r="G173" s="44"/>
    </row>
    <row r="174" spans="1:7" x14ac:dyDescent="0.35">
      <c r="A174" s="41" t="s">
        <v>130</v>
      </c>
      <c r="D174" s="70">
        <v>0</v>
      </c>
      <c r="E174" s="71">
        <v>0</v>
      </c>
      <c r="F174" s="72">
        <v>0</v>
      </c>
      <c r="G174" s="44"/>
    </row>
    <row r="175" spans="1:7" x14ac:dyDescent="0.35">
      <c r="A175" s="26" t="s">
        <v>131</v>
      </c>
      <c r="D175" s="73">
        <v>2673397.9700000002</v>
      </c>
      <c r="E175" s="68">
        <v>238</v>
      </c>
      <c r="F175" s="74">
        <v>2.7498739601400399E-2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132</v>
      </c>
      <c r="D177" s="66"/>
      <c r="E177" s="66"/>
      <c r="F177" s="65"/>
      <c r="G177" s="44"/>
    </row>
    <row r="178" spans="1:7" x14ac:dyDescent="0.35">
      <c r="A178" s="26" t="s">
        <v>133</v>
      </c>
      <c r="D178" s="66">
        <v>4.7367952999999999E-3</v>
      </c>
      <c r="E178" s="66">
        <v>2.7351710999999998E-3</v>
      </c>
      <c r="F178" s="65"/>
      <c r="G178" s="44"/>
    </row>
    <row r="179" spans="1:7" x14ac:dyDescent="0.35">
      <c r="A179" s="26" t="s">
        <v>134</v>
      </c>
      <c r="D179" s="66">
        <v>5.3263232999999997E-3</v>
      </c>
      <c r="E179" s="66">
        <v>2.8401181E-3</v>
      </c>
      <c r="F179" s="65"/>
      <c r="G179" s="44"/>
    </row>
    <row r="180" spans="1:7" x14ac:dyDescent="0.35">
      <c r="A180" s="26" t="s">
        <v>135</v>
      </c>
      <c r="D180" s="66">
        <v>5.9758893000000004E-3</v>
      </c>
      <c r="E180" s="66">
        <v>2.9169827000000001E-3</v>
      </c>
      <c r="F180" s="65"/>
      <c r="G180" s="44"/>
    </row>
    <row r="181" spans="1:7" x14ac:dyDescent="0.35">
      <c r="A181" s="26" t="s">
        <v>136</v>
      </c>
      <c r="D181" s="66">
        <v>6.573266922682273E-3</v>
      </c>
      <c r="E181" s="66">
        <v>3.5585005215043866E-3</v>
      </c>
      <c r="F181" s="43"/>
      <c r="G181" s="44"/>
    </row>
    <row r="182" spans="1:7" x14ac:dyDescent="0.35">
      <c r="A182" s="26" t="s">
        <v>137</v>
      </c>
      <c r="D182" s="66">
        <v>5.6530687056705678E-3</v>
      </c>
      <c r="E182" s="66">
        <v>3.0126931053760971E-3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138</v>
      </c>
      <c r="D184" s="75">
        <v>650688.81999999995</v>
      </c>
      <c r="F184" s="43"/>
      <c r="G184" s="44"/>
    </row>
    <row r="185" spans="1:7" x14ac:dyDescent="0.35">
      <c r="A185" s="2" t="s">
        <v>139</v>
      </c>
      <c r="D185" s="66">
        <v>6.6930261126526159E-3</v>
      </c>
      <c r="F185" s="43"/>
      <c r="G185" s="44"/>
    </row>
    <row r="186" spans="1:7" x14ac:dyDescent="0.35">
      <c r="A186" s="2" t="s">
        <v>140</v>
      </c>
      <c r="D186" s="66">
        <v>4.9000000000000002E-2</v>
      </c>
      <c r="F186" s="43"/>
      <c r="G186" s="44"/>
    </row>
    <row r="187" spans="1:7" x14ac:dyDescent="0.35">
      <c r="A187" s="2" t="s">
        <v>141</v>
      </c>
      <c r="D187" s="76" t="s">
        <v>155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142</v>
      </c>
      <c r="D189" s="77">
        <v>680401.79</v>
      </c>
      <c r="F189" s="43"/>
      <c r="G189" s="78"/>
    </row>
    <row r="190" spans="1:7" x14ac:dyDescent="0.35">
      <c r="A190" s="2" t="s">
        <v>143</v>
      </c>
      <c r="B190" s="79"/>
      <c r="C190" s="79"/>
      <c r="D190" s="80">
        <v>54</v>
      </c>
      <c r="F190" s="43"/>
      <c r="G190" s="78"/>
    </row>
    <row r="191" spans="1:7" x14ac:dyDescent="0.35">
      <c r="F191" s="43"/>
      <c r="G191" s="78"/>
    </row>
    <row r="192" spans="1:7" x14ac:dyDescent="0.35">
      <c r="A192" s="2" t="s">
        <v>144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1"/>
      <c r="F194" s="43"/>
      <c r="G194" s="44"/>
    </row>
    <row r="195" spans="1:7" x14ac:dyDescent="0.35">
      <c r="A195" s="26" t="s">
        <v>145</v>
      </c>
      <c r="E195" s="10"/>
      <c r="F195" s="43"/>
      <c r="G195" s="44"/>
    </row>
    <row r="196" spans="1:7" x14ac:dyDescent="0.35">
      <c r="A196" s="26" t="s">
        <v>146</v>
      </c>
      <c r="E196" s="10"/>
      <c r="F196" s="43"/>
      <c r="G196" s="44"/>
    </row>
    <row r="197" spans="1:7" x14ac:dyDescent="0.35">
      <c r="A197" s="26" t="s">
        <v>147</v>
      </c>
      <c r="E197" s="81"/>
      <c r="F197" s="43"/>
      <c r="G197" s="44"/>
    </row>
    <row r="198" spans="1:7" x14ac:dyDescent="0.35">
      <c r="A198" s="26" t="s">
        <v>148</v>
      </c>
      <c r="E198" s="81" t="s">
        <v>156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149</v>
      </c>
      <c r="E200" s="10"/>
      <c r="F200" s="43"/>
      <c r="G200" s="44"/>
    </row>
    <row r="201" spans="1:7" x14ac:dyDescent="0.35">
      <c r="A201" s="26" t="s">
        <v>150</v>
      </c>
      <c r="E201" s="81" t="s">
        <v>156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151</v>
      </c>
      <c r="E203" s="10"/>
      <c r="F203" s="43"/>
      <c r="G203" s="44"/>
    </row>
    <row r="204" spans="1:7" x14ac:dyDescent="0.35">
      <c r="A204" s="26" t="s">
        <v>152</v>
      </c>
      <c r="E204" s="81" t="s">
        <v>156</v>
      </c>
      <c r="F204" s="43"/>
      <c r="G204" s="44"/>
    </row>
    <row r="205" spans="1:7" x14ac:dyDescent="0.35">
      <c r="A205" s="26"/>
      <c r="E205" s="81"/>
      <c r="F205" s="43"/>
      <c r="G205" s="44"/>
    </row>
    <row r="206" spans="1:7" x14ac:dyDescent="0.35">
      <c r="A206" s="26" t="s">
        <v>153</v>
      </c>
      <c r="E206" s="10"/>
      <c r="G206" s="44"/>
    </row>
    <row r="207" spans="1:7" x14ac:dyDescent="0.35">
      <c r="A207" s="26" t="s">
        <v>154</v>
      </c>
      <c r="E207" s="81" t="s">
        <v>156</v>
      </c>
      <c r="G207" s="44"/>
    </row>
    <row r="214" spans="1:5" x14ac:dyDescent="0.35">
      <c r="A214" s="82"/>
      <c r="B214" s="82"/>
      <c r="C214" s="82"/>
      <c r="D214" s="82"/>
      <c r="E214" s="82"/>
    </row>
    <row r="215" spans="1:5" x14ac:dyDescent="0.35">
      <c r="A215" s="82"/>
      <c r="B215" s="82"/>
      <c r="C215" s="82"/>
      <c r="D215" s="82"/>
      <c r="E215" s="82"/>
    </row>
    <row r="216" spans="1:5" x14ac:dyDescent="0.35">
      <c r="A216" s="82"/>
      <c r="B216" s="82"/>
      <c r="C216" s="82"/>
      <c r="D216" s="82"/>
      <c r="E216" s="82"/>
    </row>
    <row r="217" spans="1:5" x14ac:dyDescent="0.35">
      <c r="A217" s="82"/>
      <c r="B217" s="82"/>
      <c r="C217" s="82"/>
      <c r="D217" s="82"/>
      <c r="E217" s="82"/>
    </row>
    <row r="218" spans="1:5" x14ac:dyDescent="0.35">
      <c r="A218" s="82"/>
      <c r="B218" s="82"/>
      <c r="C218" s="82"/>
      <c r="D218" s="82"/>
      <c r="E218" s="82"/>
    </row>
    <row r="219" spans="1:5" x14ac:dyDescent="0.35">
      <c r="A219" s="82"/>
      <c r="B219" s="82"/>
      <c r="C219" s="82"/>
      <c r="D219" s="82"/>
      <c r="E219" s="82"/>
    </row>
    <row r="220" spans="1:5" x14ac:dyDescent="0.35">
      <c r="A220" s="82"/>
      <c r="B220" s="82"/>
      <c r="C220" s="82"/>
      <c r="D220" s="82"/>
      <c r="E220" s="82"/>
    </row>
    <row r="222" spans="1:5" x14ac:dyDescent="0.35">
      <c r="A222" s="82"/>
      <c r="B222" s="82"/>
      <c r="C222" s="82"/>
      <c r="D222" s="82"/>
      <c r="E222" s="82"/>
    </row>
    <row r="223" spans="1:5" x14ac:dyDescent="0.35">
      <c r="A223" s="82"/>
      <c r="B223" s="82"/>
      <c r="C223" s="82"/>
      <c r="D223" s="82"/>
      <c r="E223" s="82"/>
    </row>
    <row r="224" spans="1:5" x14ac:dyDescent="0.35">
      <c r="A224" s="82"/>
      <c r="B224" s="82"/>
      <c r="C224" s="82"/>
      <c r="D224" s="82"/>
      <c r="E224" s="82"/>
    </row>
    <row r="225" spans="1:5" x14ac:dyDescent="0.35">
      <c r="A225" s="82"/>
      <c r="B225" s="82"/>
      <c r="C225" s="82"/>
      <c r="D225" s="82"/>
      <c r="E225" s="82"/>
    </row>
    <row r="226" spans="1:5" x14ac:dyDescent="0.35">
      <c r="A226" s="82"/>
      <c r="B226" s="82"/>
      <c r="C226" s="82"/>
      <c r="D226" s="82"/>
      <c r="E226" s="82"/>
    </row>
    <row r="227" spans="1:5" x14ac:dyDescent="0.35">
      <c r="A227" s="82"/>
      <c r="B227" s="82"/>
      <c r="C227" s="82"/>
      <c r="D227" s="82"/>
      <c r="E227" s="82"/>
    </row>
    <row r="228" spans="1:5" x14ac:dyDescent="0.35">
      <c r="A228" s="82"/>
      <c r="B228" s="82"/>
      <c r="C228" s="82"/>
      <c r="D228" s="82"/>
      <c r="E228" s="82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19-C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A9BB9-B09C-4704-9078-0AD1DE01EC27}">
  <sheetPr codeName="Sheet12">
    <pageSetUpPr fitToPage="1"/>
  </sheetPr>
  <dimension ref="A1:IV228"/>
  <sheetViews>
    <sheetView showRuler="0" topLeftCell="A52" zoomScale="80" zoomScaleNormal="80" zoomScaleSheetLayoutView="90" workbookViewId="0">
      <selection activeCell="E63" sqref="E63"/>
    </sheetView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0</v>
      </c>
    </row>
    <row r="2" spans="1:13" ht="15.75" customHeight="1" x14ac:dyDescent="0.45">
      <c r="C2" s="5"/>
    </row>
    <row r="3" spans="1:13" ht="15.75" customHeight="1" x14ac:dyDescent="0.45">
      <c r="A3" s="2" t="s">
        <v>1</v>
      </c>
      <c r="B3" s="6">
        <v>45169</v>
      </c>
      <c r="C3" s="7" t="s">
        <v>2</v>
      </c>
      <c r="D3" s="2">
        <v>30</v>
      </c>
      <c r="E3" s="2" t="s">
        <v>3</v>
      </c>
      <c r="F3" s="8">
        <v>45139</v>
      </c>
      <c r="G3" s="2"/>
    </row>
    <row r="4" spans="1:13" ht="15.75" customHeight="1" x14ac:dyDescent="0.45">
      <c r="A4" s="2" t="s">
        <v>4</v>
      </c>
      <c r="B4" s="6">
        <v>45184</v>
      </c>
      <c r="C4" s="7" t="s">
        <v>5</v>
      </c>
      <c r="D4" s="9">
        <v>31</v>
      </c>
      <c r="E4" s="2" t="s">
        <v>6</v>
      </c>
      <c r="F4" s="8">
        <v>45169</v>
      </c>
      <c r="G4" s="2"/>
    </row>
    <row r="5" spans="1:13" ht="17.25" customHeight="1" x14ac:dyDescent="0.45">
      <c r="C5" s="5"/>
      <c r="E5" s="2" t="s">
        <v>7</v>
      </c>
      <c r="F5" s="8">
        <v>45153</v>
      </c>
      <c r="G5" s="2"/>
    </row>
    <row r="6" spans="1:13" ht="15.75" customHeight="1" x14ac:dyDescent="0.45">
      <c r="C6" s="5"/>
      <c r="E6" s="2" t="s">
        <v>8</v>
      </c>
      <c r="F6" s="8">
        <v>45184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9</v>
      </c>
      <c r="C9" s="14" t="s">
        <v>10</v>
      </c>
      <c r="D9" s="14" t="s">
        <v>11</v>
      </c>
      <c r="E9" s="14" t="s">
        <v>12</v>
      </c>
      <c r="F9" s="15" t="s">
        <v>13</v>
      </c>
    </row>
    <row r="10" spans="1:13" x14ac:dyDescent="0.35">
      <c r="A10" s="2" t="s">
        <v>14</v>
      </c>
      <c r="B10" s="16"/>
      <c r="C10" s="17">
        <v>1364914302.27</v>
      </c>
      <c r="D10" s="18">
        <v>117372559.22</v>
      </c>
      <c r="E10" s="19">
        <v>106853410.42</v>
      </c>
      <c r="F10" s="20">
        <f>IF(C12&lt;=0,0,E10/C12)</f>
        <v>8.2063384970285078E-2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15</v>
      </c>
      <c r="B11" s="16"/>
      <c r="C11" s="23">
        <v>62830425.780000001</v>
      </c>
      <c r="D11" s="18">
        <v>1442386.92</v>
      </c>
      <c r="E11" s="19">
        <v>1233232.6399999999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16</v>
      </c>
      <c r="B12" s="16"/>
      <c r="C12" s="24">
        <f>C10-C11</f>
        <v>1302083876.49</v>
      </c>
      <c r="D12" s="18">
        <v>115930172.3</v>
      </c>
      <c r="E12" s="19">
        <v>105620177.78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17</v>
      </c>
      <c r="B13" s="10"/>
      <c r="C13" s="24">
        <f>SUM(C14:C19)</f>
        <v>1302083876.49</v>
      </c>
      <c r="D13" s="18">
        <f>SUM(D14:D19)</f>
        <v>115930172.300001</v>
      </c>
      <c r="E13" s="19">
        <f>SUM(E14:E19)</f>
        <v>105620177.78000101</v>
      </c>
      <c r="F13" s="20">
        <f>IF(C13&lt;=0,0,E13/C13)</f>
        <v>8.1116262697852534E-2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18</v>
      </c>
      <c r="B14" s="27">
        <v>1.9597799999999999E-2</v>
      </c>
      <c r="C14" s="23">
        <v>275000000</v>
      </c>
      <c r="D14" s="18">
        <v>0</v>
      </c>
      <c r="E14" s="19">
        <v>0</v>
      </c>
      <c r="F14" s="20">
        <f t="shared" ref="F14:F19" si="0">IF(C14&lt;=0,0,E14/C14)</f>
        <v>0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19</v>
      </c>
      <c r="B15" s="27">
        <v>1.9699999999999999E-2</v>
      </c>
      <c r="C15" s="23">
        <v>371250000</v>
      </c>
      <c r="D15" s="18">
        <v>0</v>
      </c>
      <c r="E15" s="19">
        <v>0</v>
      </c>
      <c r="F15" s="20">
        <f t="shared" si="0"/>
        <v>0</v>
      </c>
      <c r="G15" s="21"/>
      <c r="I15" s="22"/>
      <c r="J15" s="22"/>
      <c r="K15" s="22"/>
      <c r="L15" s="22"/>
      <c r="M15" s="22"/>
    </row>
    <row r="16" spans="1:13" x14ac:dyDescent="0.35">
      <c r="A16" s="26" t="s">
        <v>20</v>
      </c>
      <c r="B16" s="27">
        <v>2.3999999999999998E-3</v>
      </c>
      <c r="C16" s="23">
        <v>60000000</v>
      </c>
      <c r="D16" s="18">
        <v>0</v>
      </c>
      <c r="E16" s="19">
        <v>0</v>
      </c>
      <c r="F16" s="20">
        <f>IF(C16&lt;=0,0,E16/C16)</f>
        <v>0</v>
      </c>
      <c r="G16" s="21"/>
      <c r="I16" s="22"/>
      <c r="J16" s="22"/>
      <c r="K16" s="22"/>
      <c r="L16" s="22"/>
      <c r="M16" s="22"/>
    </row>
    <row r="17" spans="1:13" x14ac:dyDescent="0.35">
      <c r="A17" s="26" t="s">
        <v>21</v>
      </c>
      <c r="B17" s="27">
        <v>1.9300000000000001E-2</v>
      </c>
      <c r="C17" s="23">
        <v>431250000</v>
      </c>
      <c r="D17" s="18">
        <v>0</v>
      </c>
      <c r="E17" s="19">
        <v>0</v>
      </c>
      <c r="F17" s="20">
        <f t="shared" si="0"/>
        <v>0</v>
      </c>
      <c r="G17" s="21"/>
      <c r="I17" s="22"/>
      <c r="J17" s="22"/>
      <c r="K17" s="22"/>
      <c r="L17" s="22"/>
      <c r="M17" s="22"/>
    </row>
    <row r="18" spans="1:13" x14ac:dyDescent="0.35">
      <c r="A18" s="26" t="s">
        <v>22</v>
      </c>
      <c r="B18" s="27">
        <v>1.95E-2</v>
      </c>
      <c r="C18" s="23">
        <v>112500000</v>
      </c>
      <c r="D18" s="18">
        <v>63846295.810001001</v>
      </c>
      <c r="E18" s="19">
        <v>53536301.290001005</v>
      </c>
      <c r="F18" s="20">
        <f t="shared" si="0"/>
        <v>0.47587823368889781</v>
      </c>
      <c r="I18" s="22"/>
      <c r="J18" s="22"/>
      <c r="K18" s="22"/>
      <c r="L18" s="22"/>
      <c r="M18" s="22"/>
    </row>
    <row r="19" spans="1:13" x14ac:dyDescent="0.35">
      <c r="A19" s="26" t="s">
        <v>23</v>
      </c>
      <c r="B19" s="27">
        <v>0</v>
      </c>
      <c r="C19" s="17">
        <v>52083876.490000002</v>
      </c>
      <c r="D19" s="18">
        <v>52083876.490000002</v>
      </c>
      <c r="E19" s="19">
        <v>52083876.490000002</v>
      </c>
      <c r="F19" s="20">
        <f t="shared" si="0"/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13" x14ac:dyDescent="0.35">
      <c r="A23" s="26" t="s">
        <v>18</v>
      </c>
      <c r="B23" s="18">
        <v>0</v>
      </c>
      <c r="C23" s="18">
        <v>0</v>
      </c>
      <c r="D23" s="34">
        <f>IF(C14&lt;=0,0,B23/(C14/1000))</f>
        <v>0</v>
      </c>
      <c r="E23" s="35">
        <f>IF(C14&lt;=0,0,C23/(C14/1000))</f>
        <v>0</v>
      </c>
      <c r="F23" s="31"/>
    </row>
    <row r="24" spans="1:13" x14ac:dyDescent="0.35">
      <c r="A24" s="26" t="s">
        <v>19</v>
      </c>
      <c r="B24" s="18">
        <v>0</v>
      </c>
      <c r="C24" s="18">
        <v>0</v>
      </c>
      <c r="D24" s="34">
        <f t="shared" ref="D24:D28" si="1">IF(C15&lt;=0,0,B24/(C15/1000))</f>
        <v>0</v>
      </c>
      <c r="E24" s="35">
        <f t="shared" ref="E24:E28" si="2">IF(C15&lt;=0,0,C24/(C15/1000))</f>
        <v>0</v>
      </c>
      <c r="F24" s="31"/>
    </row>
    <row r="25" spans="1:13" x14ac:dyDescent="0.35">
      <c r="A25" s="26" t="s">
        <v>20</v>
      </c>
      <c r="B25" s="18">
        <v>0</v>
      </c>
      <c r="C25" s="18">
        <v>0</v>
      </c>
      <c r="D25" s="34">
        <f t="shared" si="1"/>
        <v>0</v>
      </c>
      <c r="E25" s="35">
        <f>IF(C16&lt;=0,0,C25/(C16/1000))</f>
        <v>0</v>
      </c>
      <c r="F25" s="31"/>
    </row>
    <row r="26" spans="1:13" x14ac:dyDescent="0.35">
      <c r="A26" s="26" t="s">
        <v>21</v>
      </c>
      <c r="B26" s="18">
        <v>0</v>
      </c>
      <c r="C26" s="18">
        <v>0</v>
      </c>
      <c r="D26" s="34">
        <f t="shared" si="1"/>
        <v>0</v>
      </c>
      <c r="E26" s="35">
        <f t="shared" si="2"/>
        <v>0</v>
      </c>
      <c r="F26" s="31"/>
    </row>
    <row r="27" spans="1:13" x14ac:dyDescent="0.35">
      <c r="A27" s="26" t="s">
        <v>22</v>
      </c>
      <c r="B27" s="18">
        <v>10309994.519999996</v>
      </c>
      <c r="C27" s="18">
        <v>103750.23</v>
      </c>
      <c r="D27" s="34">
        <f t="shared" si="1"/>
        <v>91.644395733333297</v>
      </c>
      <c r="E27" s="35">
        <f t="shared" si="2"/>
        <v>0.92222426666666668</v>
      </c>
      <c r="F27" s="31"/>
    </row>
    <row r="28" spans="1:13" x14ac:dyDescent="0.35">
      <c r="A28" s="26" t="s">
        <v>23</v>
      </c>
      <c r="B28" s="18">
        <v>0</v>
      </c>
      <c r="C28" s="18">
        <v>0</v>
      </c>
      <c r="D28" s="34">
        <f t="shared" si="1"/>
        <v>0</v>
      </c>
      <c r="E28" s="35">
        <f t="shared" si="2"/>
        <v>0</v>
      </c>
      <c r="F28" s="31"/>
    </row>
    <row r="29" spans="1:13" ht="18" thickBot="1" x14ac:dyDescent="0.4">
      <c r="A29" s="2" t="s">
        <v>28</v>
      </c>
      <c r="B29" s="36">
        <f>SUM(B23:B28)</f>
        <v>10309994.519999996</v>
      </c>
      <c r="C29" s="36">
        <f>SUM(C23:C28)</f>
        <v>103750.23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29</v>
      </c>
      <c r="E32" s="40"/>
    </row>
    <row r="33" spans="1:7" x14ac:dyDescent="0.35">
      <c r="E33" s="40"/>
    </row>
    <row r="34" spans="1:7" x14ac:dyDescent="0.35">
      <c r="A34" s="26" t="s">
        <v>30</v>
      </c>
    </row>
    <row r="35" spans="1:7" x14ac:dyDescent="0.35">
      <c r="A35" s="41" t="s">
        <v>31</v>
      </c>
      <c r="E35" s="42">
        <v>419638.63</v>
      </c>
      <c r="F35" s="43"/>
      <c r="G35" s="44"/>
    </row>
    <row r="36" spans="1:7" x14ac:dyDescent="0.35">
      <c r="A36" s="41" t="s">
        <v>32</v>
      </c>
      <c r="E36" s="45">
        <v>0</v>
      </c>
      <c r="F36" s="43"/>
      <c r="G36" s="44"/>
    </row>
    <row r="37" spans="1:7" x14ac:dyDescent="0.35">
      <c r="A37" s="26" t="s">
        <v>33</v>
      </c>
      <c r="E37" s="42">
        <f>SUM(E35:E36)</f>
        <v>419638.63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34</v>
      </c>
      <c r="E39" s="46"/>
      <c r="F39" s="43"/>
      <c r="G39" s="44"/>
    </row>
    <row r="40" spans="1:7" x14ac:dyDescent="0.35">
      <c r="A40" s="41" t="s">
        <v>35</v>
      </c>
      <c r="E40" s="42">
        <v>10357690.67</v>
      </c>
      <c r="F40" s="43"/>
      <c r="G40" s="44"/>
    </row>
    <row r="41" spans="1:7" x14ac:dyDescent="0.35">
      <c r="A41" s="41" t="s">
        <v>36</v>
      </c>
      <c r="E41" s="45">
        <v>0</v>
      </c>
      <c r="F41" s="43"/>
      <c r="G41" s="44"/>
    </row>
    <row r="42" spans="1:7" x14ac:dyDescent="0.35">
      <c r="A42" s="26" t="s">
        <v>37</v>
      </c>
      <c r="E42" s="42">
        <f>SUM(E40:E41)</f>
        <v>10357690.67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38</v>
      </c>
      <c r="E44" s="42">
        <v>184562.96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39</v>
      </c>
      <c r="E47" s="49">
        <f>E37+E42+E44</f>
        <v>10961892.260000002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40</v>
      </c>
      <c r="D49" s="51"/>
      <c r="E49" s="52"/>
      <c r="F49" s="43"/>
      <c r="G49" s="44"/>
    </row>
    <row r="50" spans="1:7" x14ac:dyDescent="0.35">
      <c r="D50" s="53" t="s">
        <v>41</v>
      </c>
      <c r="E50" s="53" t="s">
        <v>42</v>
      </c>
      <c r="F50" s="43"/>
      <c r="G50" s="44"/>
    </row>
    <row r="51" spans="1:7" x14ac:dyDescent="0.35">
      <c r="A51" s="26" t="s">
        <v>43</v>
      </c>
      <c r="D51" s="54">
        <v>17957</v>
      </c>
      <c r="E51" s="48">
        <v>115930172.3</v>
      </c>
      <c r="F51" s="43"/>
      <c r="G51" s="44"/>
    </row>
    <row r="52" spans="1:7" x14ac:dyDescent="0.35">
      <c r="A52" s="26" t="s">
        <v>44</v>
      </c>
      <c r="D52" s="10"/>
      <c r="E52" s="45">
        <f>D12-E12</f>
        <v>10309994.519999996</v>
      </c>
      <c r="F52" s="43"/>
      <c r="G52" s="44"/>
    </row>
    <row r="53" spans="1:7" x14ac:dyDescent="0.35">
      <c r="A53" s="26"/>
      <c r="D53" s="55">
        <v>17141</v>
      </c>
      <c r="E53" s="56">
        <f>E51-E52</f>
        <v>105620177.78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45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39</v>
      </c>
      <c r="E57" s="57">
        <f>E47</f>
        <v>10961892.260000002</v>
      </c>
      <c r="F57" s="43"/>
      <c r="G57" s="44"/>
    </row>
    <row r="58" spans="1:7" x14ac:dyDescent="0.35">
      <c r="A58" s="26" t="s">
        <v>46</v>
      </c>
      <c r="E58" s="57">
        <v>0</v>
      </c>
      <c r="F58" s="43"/>
      <c r="G58" s="44"/>
    </row>
    <row r="59" spans="1:7" x14ac:dyDescent="0.35">
      <c r="A59" s="26" t="s">
        <v>47</v>
      </c>
      <c r="E59" s="12">
        <f>SUM(E57:E58)</f>
        <v>10961892.260000002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48</v>
      </c>
      <c r="E61" s="25"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49</v>
      </c>
      <c r="F63" s="43"/>
      <c r="G63" s="44"/>
    </row>
    <row r="64" spans="1:7" x14ac:dyDescent="0.35">
      <c r="A64" s="41" t="s">
        <v>50</v>
      </c>
      <c r="E64" s="57">
        <v>97810.47</v>
      </c>
      <c r="F64" s="43"/>
      <c r="G64" s="44"/>
    </row>
    <row r="65" spans="1:7" x14ac:dyDescent="0.35">
      <c r="A65" s="41" t="s">
        <v>51</v>
      </c>
      <c r="E65" s="57">
        <v>97810.47</v>
      </c>
      <c r="F65" s="43"/>
      <c r="G65" s="44"/>
    </row>
    <row r="66" spans="1:7" x14ac:dyDescent="0.35">
      <c r="A66" s="41" t="s">
        <v>52</v>
      </c>
      <c r="E66" s="12"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53</v>
      </c>
      <c r="F68" s="43"/>
      <c r="G68" s="44"/>
    </row>
    <row r="69" spans="1:7" x14ac:dyDescent="0.35">
      <c r="A69" s="41" t="s">
        <v>54</v>
      </c>
      <c r="F69" s="43"/>
      <c r="G69" s="44"/>
    </row>
    <row r="70" spans="1:7" x14ac:dyDescent="0.35">
      <c r="A70" s="58" t="s">
        <v>55</v>
      </c>
      <c r="E70" s="57">
        <v>0</v>
      </c>
      <c r="F70" s="43"/>
      <c r="G70" s="44"/>
    </row>
    <row r="71" spans="1:7" x14ac:dyDescent="0.35">
      <c r="A71" s="58" t="s">
        <v>56</v>
      </c>
      <c r="E71" s="57">
        <v>0</v>
      </c>
      <c r="F71" s="43"/>
      <c r="G71" s="44"/>
    </row>
    <row r="72" spans="1:7" x14ac:dyDescent="0.35">
      <c r="A72" s="58" t="s">
        <v>57</v>
      </c>
      <c r="E72" s="57">
        <v>0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58</v>
      </c>
      <c r="E74" s="57">
        <v>0</v>
      </c>
      <c r="F74" s="43"/>
      <c r="G74" s="44"/>
    </row>
    <row r="75" spans="1:7" x14ac:dyDescent="0.35">
      <c r="A75" s="58" t="s">
        <v>59</v>
      </c>
      <c r="E75" s="57"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60</v>
      </c>
      <c r="F77" s="43"/>
      <c r="G77" s="44"/>
    </row>
    <row r="78" spans="1:7" x14ac:dyDescent="0.35">
      <c r="A78" s="58" t="s">
        <v>61</v>
      </c>
      <c r="E78" s="57">
        <v>0</v>
      </c>
      <c r="F78" s="43"/>
      <c r="G78" s="44"/>
    </row>
    <row r="79" spans="1:7" x14ac:dyDescent="0.35">
      <c r="A79" s="58" t="s">
        <v>62</v>
      </c>
      <c r="E79" s="57">
        <v>0</v>
      </c>
      <c r="F79" s="43"/>
      <c r="G79" s="44"/>
    </row>
    <row r="80" spans="1:7" x14ac:dyDescent="0.35">
      <c r="A80" s="58" t="s">
        <v>63</v>
      </c>
      <c r="E80" s="57">
        <v>0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64</v>
      </c>
      <c r="E82" s="57">
        <v>0</v>
      </c>
      <c r="F82" s="43"/>
      <c r="G82" s="44"/>
    </row>
    <row r="83" spans="1:7" x14ac:dyDescent="0.35">
      <c r="A83" s="58" t="s">
        <v>65</v>
      </c>
      <c r="E83" s="57"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66</v>
      </c>
      <c r="F85" s="43"/>
      <c r="G85" s="44"/>
    </row>
    <row r="86" spans="1:7" x14ac:dyDescent="0.35">
      <c r="A86" s="58" t="s">
        <v>67</v>
      </c>
      <c r="E86" s="57">
        <v>0</v>
      </c>
      <c r="F86" s="43"/>
      <c r="G86" s="44"/>
    </row>
    <row r="87" spans="1:7" x14ac:dyDescent="0.35">
      <c r="A87" s="58" t="s">
        <v>68</v>
      </c>
      <c r="E87" s="57">
        <v>0</v>
      </c>
      <c r="F87" s="43"/>
      <c r="G87" s="44"/>
    </row>
    <row r="88" spans="1:7" x14ac:dyDescent="0.35">
      <c r="A88" s="58" t="s">
        <v>69</v>
      </c>
      <c r="E88" s="57">
        <v>0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70</v>
      </c>
      <c r="E90" s="57">
        <v>0</v>
      </c>
      <c r="F90" s="43"/>
      <c r="G90" s="44"/>
    </row>
    <row r="91" spans="1:7" x14ac:dyDescent="0.35">
      <c r="A91" s="58" t="s">
        <v>71</v>
      </c>
      <c r="E91" s="57"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72</v>
      </c>
      <c r="F93" s="43"/>
      <c r="G93" s="44"/>
    </row>
    <row r="94" spans="1:7" x14ac:dyDescent="0.35">
      <c r="A94" s="58" t="s">
        <v>73</v>
      </c>
      <c r="E94" s="57">
        <v>0</v>
      </c>
      <c r="F94" s="43"/>
      <c r="G94" s="44"/>
    </row>
    <row r="95" spans="1:7" x14ac:dyDescent="0.35">
      <c r="A95" s="58" t="s">
        <v>74</v>
      </c>
      <c r="E95" s="57">
        <v>0</v>
      </c>
      <c r="F95" s="43"/>
      <c r="G95" s="44"/>
    </row>
    <row r="96" spans="1:7" x14ac:dyDescent="0.35">
      <c r="A96" s="58" t="s">
        <v>75</v>
      </c>
      <c r="E96" s="57">
        <v>0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76</v>
      </c>
      <c r="E98" s="57">
        <v>0</v>
      </c>
      <c r="F98" s="43"/>
      <c r="G98" s="44"/>
    </row>
    <row r="99" spans="1:7" x14ac:dyDescent="0.35">
      <c r="A99" s="58" t="s">
        <v>77</v>
      </c>
      <c r="E99" s="57"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78</v>
      </c>
      <c r="F101" s="43"/>
      <c r="G101" s="44"/>
    </row>
    <row r="102" spans="1:7" x14ac:dyDescent="0.35">
      <c r="A102" s="58" t="s">
        <v>79</v>
      </c>
      <c r="E102" s="57">
        <v>0</v>
      </c>
      <c r="F102" s="43"/>
      <c r="G102" s="44"/>
    </row>
    <row r="103" spans="1:7" x14ac:dyDescent="0.35">
      <c r="A103" s="58" t="s">
        <v>80</v>
      </c>
      <c r="E103" s="57">
        <v>0</v>
      </c>
      <c r="F103" s="43"/>
      <c r="G103" s="44"/>
    </row>
    <row r="104" spans="1:7" x14ac:dyDescent="0.35">
      <c r="A104" s="58" t="s">
        <v>81</v>
      </c>
      <c r="E104" s="57">
        <v>103750.23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82</v>
      </c>
      <c r="E106" s="57">
        <v>103750.23</v>
      </c>
      <c r="F106" s="43"/>
      <c r="G106" s="44"/>
    </row>
    <row r="107" spans="1:7" x14ac:dyDescent="0.35">
      <c r="A107" s="58" t="s">
        <v>83</v>
      </c>
      <c r="E107" s="57"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84</v>
      </c>
      <c r="F109" s="43"/>
      <c r="G109" s="44"/>
    </row>
    <row r="110" spans="1:7" x14ac:dyDescent="0.35">
      <c r="A110" s="58" t="s">
        <v>85</v>
      </c>
      <c r="E110" s="12">
        <f>E72+E80+E88+E96+E104</f>
        <v>103750.23</v>
      </c>
      <c r="F110" s="43"/>
      <c r="G110" s="44"/>
    </row>
    <row r="111" spans="1:7" x14ac:dyDescent="0.35">
      <c r="A111" s="58" t="s">
        <v>86</v>
      </c>
      <c r="E111" s="12">
        <f>E74+E82+E90+E98+E106</f>
        <v>103750.23</v>
      </c>
      <c r="F111" s="43"/>
      <c r="G111" s="44"/>
    </row>
    <row r="112" spans="1:7" x14ac:dyDescent="0.35">
      <c r="A112" s="58" t="s">
        <v>87</v>
      </c>
      <c r="E112" s="12">
        <f>E70+E78+E94+E102</f>
        <v>0</v>
      </c>
      <c r="F112" s="43"/>
      <c r="G112" s="44"/>
    </row>
    <row r="113" spans="1:7" x14ac:dyDescent="0.35">
      <c r="A113" s="58" t="s">
        <v>88</v>
      </c>
      <c r="E113" s="12">
        <f>E75+E83+E99+E107</f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89</v>
      </c>
      <c r="E115" s="22">
        <v>10760331.563983334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90</v>
      </c>
      <c r="E117" s="59">
        <v>10309994.519999996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91</v>
      </c>
      <c r="E119" s="57">
        <v>0</v>
      </c>
      <c r="F119" s="43"/>
      <c r="G119" s="44"/>
    </row>
    <row r="120" spans="1:7" x14ac:dyDescent="0.35">
      <c r="A120" s="41" t="s">
        <v>92</v>
      </c>
      <c r="E120" s="60">
        <v>10309994.519999996</v>
      </c>
      <c r="F120" s="43"/>
      <c r="G120" s="44"/>
    </row>
    <row r="121" spans="1:7" x14ac:dyDescent="0.35">
      <c r="A121" s="41" t="s">
        <v>93</v>
      </c>
      <c r="E121" s="12"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94</v>
      </c>
      <c r="E123" s="12"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95</v>
      </c>
      <c r="E125" s="57">
        <v>0</v>
      </c>
      <c r="F125" s="43"/>
      <c r="G125" s="44"/>
    </row>
    <row r="126" spans="1:7" x14ac:dyDescent="0.35">
      <c r="A126" s="41" t="s">
        <v>96</v>
      </c>
      <c r="E126" s="12">
        <v>0</v>
      </c>
      <c r="F126" s="43"/>
      <c r="G126" s="44"/>
    </row>
    <row r="127" spans="1:7" x14ac:dyDescent="0.35">
      <c r="A127" s="41" t="s">
        <v>97</v>
      </c>
      <c r="E127" s="12"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98</v>
      </c>
      <c r="E129" s="12">
        <v>450337.0439833384</v>
      </c>
      <c r="F129" s="43"/>
      <c r="G129" s="44"/>
    </row>
    <row r="130" spans="1:7" x14ac:dyDescent="0.35">
      <c r="A130" s="41" t="s">
        <v>99</v>
      </c>
      <c r="E130" s="57">
        <v>0</v>
      </c>
      <c r="F130" s="43"/>
      <c r="G130" s="44"/>
    </row>
    <row r="131" spans="1:7" x14ac:dyDescent="0.35">
      <c r="A131" s="26" t="s">
        <v>100</v>
      </c>
      <c r="E131" s="12">
        <f>E129-E130</f>
        <v>450337.0439833384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101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102</v>
      </c>
      <c r="E135" s="57">
        <v>0</v>
      </c>
      <c r="F135" s="43"/>
      <c r="G135" s="44"/>
    </row>
    <row r="136" spans="1:7" hidden="1" x14ac:dyDescent="0.35">
      <c r="A136" s="26" t="s">
        <v>103</v>
      </c>
      <c r="E136" s="61">
        <v>0</v>
      </c>
      <c r="F136" s="43"/>
      <c r="G136" s="44"/>
    </row>
    <row r="137" spans="1:7" hidden="1" x14ac:dyDescent="0.35">
      <c r="A137" s="26" t="s">
        <v>104</v>
      </c>
      <c r="E137" s="12"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105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106</v>
      </c>
      <c r="E143" s="12">
        <v>3255209.69</v>
      </c>
      <c r="F143" s="43"/>
      <c r="G143" s="44"/>
    </row>
    <row r="144" spans="1:7" x14ac:dyDescent="0.35">
      <c r="A144" s="26" t="s">
        <v>107</v>
      </c>
      <c r="E144" s="12">
        <v>3255209.69</v>
      </c>
      <c r="G144" s="44"/>
    </row>
    <row r="145" spans="1:256" x14ac:dyDescent="0.35">
      <c r="A145" s="26" t="s">
        <v>108</v>
      </c>
      <c r="E145" s="57">
        <v>3255209.69</v>
      </c>
      <c r="F145" s="43"/>
      <c r="G145" s="44"/>
    </row>
    <row r="146" spans="1:256" x14ac:dyDescent="0.35">
      <c r="A146" s="62" t="s">
        <v>109</v>
      </c>
      <c r="B146" s="62"/>
      <c r="C146" s="62"/>
      <c r="D146" s="62"/>
      <c r="E146" s="57"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110</v>
      </c>
      <c r="E147" s="12">
        <v>3255209.69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111</v>
      </c>
      <c r="D149" s="63"/>
      <c r="E149" s="22">
        <f>E144</f>
        <v>3255209.69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112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113</v>
      </c>
      <c r="E153" s="64">
        <v>4.3125904600000001E-2</v>
      </c>
      <c r="F153" s="43"/>
      <c r="G153" s="44"/>
    </row>
    <row r="154" spans="1:256" x14ac:dyDescent="0.35">
      <c r="A154" s="26" t="s">
        <v>114</v>
      </c>
      <c r="E154" s="60">
        <v>17.589798999999999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42</v>
      </c>
      <c r="E156" s="53" t="s">
        <v>41</v>
      </c>
      <c r="F156" s="43"/>
      <c r="G156" s="44"/>
    </row>
    <row r="157" spans="1:256" x14ac:dyDescent="0.35">
      <c r="A157" s="26" t="s">
        <v>115</v>
      </c>
      <c r="D157" s="12">
        <v>161458.13</v>
      </c>
      <c r="E157" s="2">
        <v>12</v>
      </c>
      <c r="F157" s="65"/>
      <c r="G157" s="44"/>
    </row>
    <row r="158" spans="1:256" x14ac:dyDescent="0.35">
      <c r="A158" s="26" t="s">
        <v>116</v>
      </c>
      <c r="D158" s="61">
        <v>184562.96</v>
      </c>
      <c r="F158" s="43"/>
      <c r="G158" s="44"/>
    </row>
    <row r="159" spans="1:256" x14ac:dyDescent="0.35">
      <c r="A159" s="2" t="s">
        <v>117</v>
      </c>
      <c r="D159" s="22">
        <f>+D157-D158</f>
        <v>-23104.829999999987</v>
      </c>
    </row>
    <row r="160" spans="1:256" x14ac:dyDescent="0.35">
      <c r="A160" s="26" t="s">
        <v>118</v>
      </c>
      <c r="D160" s="12">
        <v>117372559.22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119</v>
      </c>
      <c r="D162" s="66">
        <v>-1.09491808E-2</v>
      </c>
      <c r="F162" s="65"/>
      <c r="G162" s="44"/>
    </row>
    <row r="163" spans="1:7" x14ac:dyDescent="0.35">
      <c r="A163" s="26" t="s">
        <v>120</v>
      </c>
      <c r="D163" s="66">
        <v>-2.9019051999999998E-3</v>
      </c>
      <c r="F163" s="65"/>
      <c r="G163" s="44"/>
    </row>
    <row r="164" spans="1:7" x14ac:dyDescent="0.35">
      <c r="A164" s="26" t="s">
        <v>121</v>
      </c>
      <c r="D164" s="66">
        <v>9.8230400999999995E-3</v>
      </c>
      <c r="F164" s="65"/>
      <c r="G164" s="44"/>
    </row>
    <row r="165" spans="1:7" x14ac:dyDescent="0.35">
      <c r="A165" s="26" t="s">
        <v>122</v>
      </c>
      <c r="D165" s="66">
        <f>IF(D160&lt;=0,0,12*(D157-D158)/D160)</f>
        <v>-2.3622042651410104E-3</v>
      </c>
      <c r="F165" s="43"/>
      <c r="G165" s="44"/>
    </row>
    <row r="166" spans="1:7" x14ac:dyDescent="0.35">
      <c r="A166" s="26" t="s">
        <v>123</v>
      </c>
      <c r="D166" s="64">
        <f>AVERAGE(D162:D165)</f>
        <v>-1.5975625412852524E-3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124</v>
      </c>
      <c r="D168" s="22">
        <v>14263097.83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125</v>
      </c>
      <c r="D170" s="53" t="s">
        <v>42</v>
      </c>
      <c r="E170" s="53" t="s">
        <v>41</v>
      </c>
      <c r="F170" s="67" t="s">
        <v>126</v>
      </c>
      <c r="G170" s="44"/>
    </row>
    <row r="171" spans="1:7" x14ac:dyDescent="0.35">
      <c r="A171" s="41" t="s">
        <v>127</v>
      </c>
      <c r="D171" s="57">
        <v>2486016.15</v>
      </c>
      <c r="E171" s="68">
        <v>214</v>
      </c>
      <c r="F171" s="66">
        <v>2.3265669670517942E-2</v>
      </c>
      <c r="G171" s="44"/>
    </row>
    <row r="172" spans="1:7" x14ac:dyDescent="0.35">
      <c r="A172" s="41" t="s">
        <v>128</v>
      </c>
      <c r="D172" s="57">
        <v>530851.1</v>
      </c>
      <c r="E172" s="68">
        <v>42</v>
      </c>
      <c r="F172" s="66">
        <v>4.9680314171857195E-3</v>
      </c>
      <c r="G172" s="44"/>
    </row>
    <row r="173" spans="1:7" x14ac:dyDescent="0.35">
      <c r="A173" s="41" t="s">
        <v>129</v>
      </c>
      <c r="D173" s="19">
        <v>107693.05</v>
      </c>
      <c r="E173" s="69">
        <v>8</v>
      </c>
      <c r="F173" s="66">
        <v>1.0078578641215072E-3</v>
      </c>
      <c r="G173" s="44"/>
    </row>
    <row r="174" spans="1:7" x14ac:dyDescent="0.35">
      <c r="A174" s="41" t="s">
        <v>130</v>
      </c>
      <c r="D174" s="70">
        <v>0</v>
      </c>
      <c r="E174" s="71">
        <v>0</v>
      </c>
      <c r="F174" s="72">
        <v>0</v>
      </c>
      <c r="G174" s="44"/>
    </row>
    <row r="175" spans="1:7" x14ac:dyDescent="0.35">
      <c r="A175" s="26" t="s">
        <v>131</v>
      </c>
      <c r="D175" s="73">
        <f>SUM(D171:D174)</f>
        <v>3124560.3</v>
      </c>
      <c r="E175" s="68">
        <f>SUM(E171:E174)</f>
        <v>264</v>
      </c>
      <c r="F175" s="74">
        <f>SUM(F171:F174)</f>
        <v>2.9241558951825172E-2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132</v>
      </c>
      <c r="D177" s="66"/>
      <c r="E177" s="66"/>
      <c r="F177" s="65"/>
      <c r="G177" s="44"/>
    </row>
    <row r="178" spans="1:7" x14ac:dyDescent="0.35">
      <c r="A178" s="26" t="s">
        <v>133</v>
      </c>
      <c r="D178" s="66">
        <v>4.8828105000000002E-3</v>
      </c>
      <c r="E178" s="66">
        <v>2.6336174000000001E-3</v>
      </c>
      <c r="F178" s="65"/>
      <c r="G178" s="44"/>
    </row>
    <row r="179" spans="1:7" x14ac:dyDescent="0.35">
      <c r="A179" s="26" t="s">
        <v>134</v>
      </c>
      <c r="D179" s="66">
        <v>4.7367952999999999E-3</v>
      </c>
      <c r="E179" s="66">
        <v>2.7351710999999998E-3</v>
      </c>
      <c r="F179" s="65"/>
      <c r="G179" s="44"/>
    </row>
    <row r="180" spans="1:7" x14ac:dyDescent="0.35">
      <c r="A180" s="26" t="s">
        <v>135</v>
      </c>
      <c r="D180" s="66">
        <v>5.3263232999999997E-3</v>
      </c>
      <c r="E180" s="66">
        <v>2.8401181E-3</v>
      </c>
      <c r="F180" s="65"/>
      <c r="G180" s="44"/>
    </row>
    <row r="181" spans="1:7" x14ac:dyDescent="0.35">
      <c r="A181" s="26" t="s">
        <v>136</v>
      </c>
      <c r="D181" s="66">
        <v>5.9758892813072274E-3</v>
      </c>
      <c r="E181" s="66">
        <f>IF(D53&lt;=0,0,SUM('Aug23'!E172:E174)/D53)</f>
        <v>2.9169826731229218E-3</v>
      </c>
      <c r="F181" s="43"/>
      <c r="G181" s="44"/>
    </row>
    <row r="182" spans="1:7" x14ac:dyDescent="0.35">
      <c r="A182" s="26" t="s">
        <v>137</v>
      </c>
      <c r="D182" s="66">
        <f>AVERAGE(D178:D181)</f>
        <v>5.2304545953268068E-3</v>
      </c>
      <c r="E182" s="66">
        <f>AVERAGE(E178:E181)</f>
        <v>2.7814723182807304E-3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138</v>
      </c>
      <c r="D184" s="75">
        <v>698211.17</v>
      </c>
      <c r="F184" s="43"/>
      <c r="G184" s="44"/>
    </row>
    <row r="185" spans="1:7" x14ac:dyDescent="0.35">
      <c r="A185" s="2" t="s">
        <v>139</v>
      </c>
      <c r="D185" s="66">
        <v>6.5342899890195195E-3</v>
      </c>
      <c r="F185" s="43"/>
      <c r="G185" s="44"/>
    </row>
    <row r="186" spans="1:7" x14ac:dyDescent="0.35">
      <c r="A186" s="2" t="s">
        <v>140</v>
      </c>
      <c r="D186" s="66">
        <v>4.9000000000000002E-2</v>
      </c>
      <c r="F186" s="43"/>
      <c r="G186" s="44"/>
    </row>
    <row r="187" spans="1:7" x14ac:dyDescent="0.35">
      <c r="A187" s="2" t="s">
        <v>141</v>
      </c>
      <c r="D187" s="76" t="str">
        <f>+IF(D185&lt;=D186,"No","Yes")</f>
        <v>No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142</v>
      </c>
      <c r="D189" s="77">
        <v>937466.94</v>
      </c>
      <c r="F189" s="43"/>
      <c r="G189" s="78"/>
    </row>
    <row r="190" spans="1:7" x14ac:dyDescent="0.35">
      <c r="A190" s="2" t="s">
        <v>143</v>
      </c>
      <c r="B190" s="79"/>
      <c r="C190" s="79"/>
      <c r="D190" s="80">
        <v>81</v>
      </c>
      <c r="F190" s="43"/>
      <c r="G190" s="78"/>
    </row>
    <row r="191" spans="1:7" x14ac:dyDescent="0.35">
      <c r="F191" s="43"/>
      <c r="G191" s="78"/>
    </row>
    <row r="192" spans="1:7" x14ac:dyDescent="0.35">
      <c r="A192" s="2" t="s">
        <v>144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1"/>
      <c r="F194" s="43"/>
      <c r="G194" s="44"/>
    </row>
    <row r="195" spans="1:7" x14ac:dyDescent="0.35">
      <c r="A195" s="26" t="s">
        <v>145</v>
      </c>
      <c r="E195" s="10"/>
      <c r="F195" s="43"/>
      <c r="G195" s="44"/>
    </row>
    <row r="196" spans="1:7" x14ac:dyDescent="0.35">
      <c r="A196" s="26" t="s">
        <v>146</v>
      </c>
      <c r="E196" s="10"/>
      <c r="F196" s="43"/>
      <c r="G196" s="44"/>
    </row>
    <row r="197" spans="1:7" x14ac:dyDescent="0.35">
      <c r="A197" s="26" t="s">
        <v>147</v>
      </c>
      <c r="E197" s="81"/>
      <c r="F197" s="43"/>
      <c r="G197" s="44"/>
    </row>
    <row r="198" spans="1:7" x14ac:dyDescent="0.35">
      <c r="A198" s="26" t="s">
        <v>148</v>
      </c>
      <c r="E198" s="81" t="s">
        <v>156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149</v>
      </c>
      <c r="E200" s="10"/>
      <c r="F200" s="43"/>
      <c r="G200" s="44"/>
    </row>
    <row r="201" spans="1:7" x14ac:dyDescent="0.35">
      <c r="A201" s="26" t="s">
        <v>150</v>
      </c>
      <c r="E201" s="81" t="s">
        <v>156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151</v>
      </c>
      <c r="E203" s="10"/>
      <c r="F203" s="43"/>
      <c r="G203" s="44"/>
    </row>
    <row r="204" spans="1:7" x14ac:dyDescent="0.35">
      <c r="A204" s="26" t="s">
        <v>152</v>
      </c>
      <c r="E204" s="81" t="s">
        <v>156</v>
      </c>
      <c r="F204" s="43"/>
      <c r="G204" s="44"/>
    </row>
    <row r="205" spans="1:7" x14ac:dyDescent="0.35">
      <c r="A205" s="26"/>
      <c r="E205" s="81"/>
      <c r="F205" s="43"/>
      <c r="G205" s="44"/>
    </row>
    <row r="206" spans="1:7" x14ac:dyDescent="0.35">
      <c r="A206" s="26" t="s">
        <v>153</v>
      </c>
      <c r="E206" s="10"/>
      <c r="G206" s="44"/>
    </row>
    <row r="207" spans="1:7" x14ac:dyDescent="0.35">
      <c r="A207" s="26" t="s">
        <v>154</v>
      </c>
      <c r="E207" s="81" t="s">
        <v>156</v>
      </c>
      <c r="G207" s="44"/>
    </row>
    <row r="214" spans="1:5" x14ac:dyDescent="0.35">
      <c r="A214" s="82"/>
      <c r="B214" s="82"/>
      <c r="C214" s="82"/>
      <c r="D214" s="82"/>
      <c r="E214" s="82"/>
    </row>
    <row r="215" spans="1:5" x14ac:dyDescent="0.35">
      <c r="A215" s="82"/>
      <c r="B215" s="82"/>
      <c r="C215" s="82"/>
      <c r="D215" s="82"/>
      <c r="E215" s="82"/>
    </row>
    <row r="216" spans="1:5" x14ac:dyDescent="0.35">
      <c r="A216" s="82"/>
      <c r="B216" s="82"/>
      <c r="C216" s="82"/>
      <c r="D216" s="82"/>
      <c r="E216" s="82"/>
    </row>
    <row r="217" spans="1:5" x14ac:dyDescent="0.35">
      <c r="A217" s="82"/>
      <c r="B217" s="82"/>
      <c r="C217" s="82"/>
      <c r="D217" s="82"/>
      <c r="E217" s="82"/>
    </row>
    <row r="218" spans="1:5" x14ac:dyDescent="0.35">
      <c r="A218" s="82"/>
      <c r="B218" s="82"/>
      <c r="C218" s="82"/>
      <c r="D218" s="82"/>
      <c r="E218" s="82"/>
    </row>
    <row r="219" spans="1:5" x14ac:dyDescent="0.35">
      <c r="A219" s="82"/>
      <c r="B219" s="82"/>
      <c r="C219" s="82"/>
      <c r="D219" s="82"/>
      <c r="E219" s="82"/>
    </row>
    <row r="220" spans="1:5" x14ac:dyDescent="0.35">
      <c r="A220" s="82"/>
      <c r="B220" s="82"/>
      <c r="C220" s="82"/>
      <c r="D220" s="82"/>
      <c r="E220" s="82"/>
    </row>
    <row r="222" spans="1:5" x14ac:dyDescent="0.35">
      <c r="A222" s="82"/>
      <c r="B222" s="82"/>
      <c r="C222" s="82"/>
      <c r="D222" s="82"/>
      <c r="E222" s="82"/>
    </row>
    <row r="223" spans="1:5" x14ac:dyDescent="0.35">
      <c r="A223" s="82"/>
      <c r="B223" s="82"/>
      <c r="C223" s="82"/>
      <c r="D223" s="82"/>
      <c r="E223" s="82"/>
    </row>
    <row r="224" spans="1:5" x14ac:dyDescent="0.35">
      <c r="A224" s="82"/>
      <c r="B224" s="82"/>
      <c r="C224" s="82"/>
      <c r="D224" s="82"/>
      <c r="E224" s="82"/>
    </row>
    <row r="225" spans="1:5" x14ac:dyDescent="0.35">
      <c r="A225" s="82"/>
      <c r="B225" s="82"/>
      <c r="C225" s="82"/>
      <c r="D225" s="82"/>
      <c r="E225" s="82"/>
    </row>
    <row r="226" spans="1:5" x14ac:dyDescent="0.35">
      <c r="A226" s="82"/>
      <c r="B226" s="82"/>
      <c r="C226" s="82"/>
      <c r="D226" s="82"/>
      <c r="E226" s="82"/>
    </row>
    <row r="227" spans="1:5" x14ac:dyDescent="0.35">
      <c r="A227" s="82"/>
      <c r="B227" s="82"/>
      <c r="C227" s="82"/>
      <c r="D227" s="82"/>
      <c r="E227" s="82"/>
    </row>
    <row r="228" spans="1:5" x14ac:dyDescent="0.35">
      <c r="A228" s="82"/>
      <c r="B228" s="82"/>
      <c r="C228" s="82"/>
      <c r="D228" s="82"/>
      <c r="E228" s="82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19-C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3E154-EE1A-4141-B1D2-C245C188E553}">
  <sheetPr codeName="Sheet11">
    <pageSetUpPr fitToPage="1"/>
  </sheetPr>
  <dimension ref="A1:IV228"/>
  <sheetViews>
    <sheetView showRuler="0" zoomScale="80" zoomScaleNormal="80" zoomScaleSheetLayoutView="90" workbookViewId="0">
      <selection activeCell="B16" sqref="B16"/>
    </sheetView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0</v>
      </c>
    </row>
    <row r="2" spans="1:13" ht="15.75" customHeight="1" x14ac:dyDescent="0.45">
      <c r="C2" s="5"/>
    </row>
    <row r="3" spans="1:13" ht="15.75" customHeight="1" x14ac:dyDescent="0.45">
      <c r="A3" s="2" t="s">
        <v>1</v>
      </c>
      <c r="B3" s="6">
        <v>45138</v>
      </c>
      <c r="C3" s="7" t="s">
        <v>2</v>
      </c>
      <c r="D3" s="2">
        <v>30</v>
      </c>
      <c r="E3" s="2" t="s">
        <v>3</v>
      </c>
      <c r="F3" s="8">
        <v>45108</v>
      </c>
      <c r="G3" s="2"/>
    </row>
    <row r="4" spans="1:13" ht="15.75" customHeight="1" x14ac:dyDescent="0.45">
      <c r="A4" s="2" t="s">
        <v>4</v>
      </c>
      <c r="B4" s="6">
        <v>45153</v>
      </c>
      <c r="C4" s="7" t="s">
        <v>5</v>
      </c>
      <c r="D4" s="9">
        <v>29</v>
      </c>
      <c r="E4" s="2" t="s">
        <v>6</v>
      </c>
      <c r="F4" s="8">
        <v>45138</v>
      </c>
      <c r="G4" s="2"/>
    </row>
    <row r="5" spans="1:13" ht="17.25" customHeight="1" x14ac:dyDescent="0.45">
      <c r="C5" s="5"/>
      <c r="E5" s="2" t="s">
        <v>7</v>
      </c>
      <c r="F5" s="8">
        <v>45124</v>
      </c>
      <c r="G5" s="2"/>
    </row>
    <row r="6" spans="1:13" ht="15.75" customHeight="1" x14ac:dyDescent="0.45">
      <c r="C6" s="5"/>
      <c r="E6" s="2" t="s">
        <v>8</v>
      </c>
      <c r="F6" s="8">
        <v>45153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9</v>
      </c>
      <c r="C9" s="14" t="s">
        <v>10</v>
      </c>
      <c r="D9" s="14" t="s">
        <v>11</v>
      </c>
      <c r="E9" s="14" t="s">
        <v>12</v>
      </c>
      <c r="F9" s="15" t="s">
        <v>13</v>
      </c>
    </row>
    <row r="10" spans="1:13" x14ac:dyDescent="0.35">
      <c r="A10" s="2" t="s">
        <v>14</v>
      </c>
      <c r="B10" s="16"/>
      <c r="C10" s="17">
        <v>1364914302.27</v>
      </c>
      <c r="D10" s="18">
        <v>128439666.48</v>
      </c>
      <c r="E10" s="19">
        <v>117372559.22</v>
      </c>
      <c r="F10" s="20">
        <f>IF(C12&lt;=0,0,E10/C12)</f>
        <v>9.0142087878700053E-2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15</v>
      </c>
      <c r="B11" s="16"/>
      <c r="C11" s="23">
        <v>62830425.780000001</v>
      </c>
      <c r="D11" s="18">
        <v>1668472.47</v>
      </c>
      <c r="E11" s="19">
        <v>1442386.92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16</v>
      </c>
      <c r="B12" s="16"/>
      <c r="C12" s="24">
        <f>C10-C11</f>
        <v>1302083876.49</v>
      </c>
      <c r="D12" s="18">
        <v>126771194.01000001</v>
      </c>
      <c r="E12" s="19">
        <v>115930172.3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17</v>
      </c>
      <c r="B13" s="10"/>
      <c r="C13" s="24">
        <f>SUM(C14:C19)</f>
        <v>1302083876.49</v>
      </c>
      <c r="D13" s="18">
        <f>SUM(D14:D19)</f>
        <v>126771194.010001</v>
      </c>
      <c r="E13" s="19">
        <f>SUM(E14:E19)</f>
        <v>115930172.300001</v>
      </c>
      <c r="F13" s="20">
        <f>IF(C13&lt;=0,0,E13/C13)</f>
        <v>8.9034335186233562E-2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18</v>
      </c>
      <c r="B14" s="27">
        <v>1.9597799999999999E-2</v>
      </c>
      <c r="C14" s="23">
        <v>275000000</v>
      </c>
      <c r="D14" s="18">
        <v>0</v>
      </c>
      <c r="E14" s="19">
        <v>0</v>
      </c>
      <c r="F14" s="20">
        <f t="shared" ref="F14:F19" si="0">IF(C14&lt;=0,0,E14/C14)</f>
        <v>0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19</v>
      </c>
      <c r="B15" s="27">
        <v>1.9699999999999999E-2</v>
      </c>
      <c r="C15" s="23">
        <v>371250000</v>
      </c>
      <c r="D15" s="18">
        <v>0</v>
      </c>
      <c r="E15" s="19">
        <v>0</v>
      </c>
      <c r="F15" s="20">
        <f t="shared" si="0"/>
        <v>0</v>
      </c>
      <c r="G15" s="21"/>
      <c r="I15" s="22"/>
      <c r="J15" s="22"/>
      <c r="K15" s="22"/>
      <c r="L15" s="22"/>
      <c r="M15" s="22"/>
    </row>
    <row r="16" spans="1:13" x14ac:dyDescent="0.35">
      <c r="A16" s="26" t="s">
        <v>20</v>
      </c>
      <c r="B16" s="27">
        <v>2.3999999999999998E-3</v>
      </c>
      <c r="C16" s="23">
        <v>60000000</v>
      </c>
      <c r="D16" s="18">
        <v>0</v>
      </c>
      <c r="E16" s="19">
        <v>0</v>
      </c>
      <c r="F16" s="20">
        <f>IF(C16&lt;=0,0,E16/C16)</f>
        <v>0</v>
      </c>
      <c r="G16" s="21"/>
      <c r="I16" s="22"/>
      <c r="J16" s="22"/>
      <c r="K16" s="22"/>
      <c r="L16" s="22"/>
      <c r="M16" s="22"/>
    </row>
    <row r="17" spans="1:13" x14ac:dyDescent="0.35">
      <c r="A17" s="26" t="s">
        <v>21</v>
      </c>
      <c r="B17" s="27">
        <v>1.9300000000000001E-2</v>
      </c>
      <c r="C17" s="23">
        <v>431250000</v>
      </c>
      <c r="D17" s="18">
        <v>0</v>
      </c>
      <c r="E17" s="19">
        <v>0</v>
      </c>
      <c r="F17" s="20">
        <f t="shared" si="0"/>
        <v>0</v>
      </c>
      <c r="G17" s="21"/>
      <c r="I17" s="22"/>
      <c r="J17" s="22"/>
      <c r="K17" s="22"/>
      <c r="L17" s="22"/>
      <c r="M17" s="22"/>
    </row>
    <row r="18" spans="1:13" x14ac:dyDescent="0.35">
      <c r="A18" s="26" t="s">
        <v>22</v>
      </c>
      <c r="B18" s="27">
        <v>1.95E-2</v>
      </c>
      <c r="C18" s="23">
        <v>112500000</v>
      </c>
      <c r="D18" s="18">
        <v>74687317.520000994</v>
      </c>
      <c r="E18" s="19">
        <v>63846295.810000986</v>
      </c>
      <c r="F18" s="20">
        <f t="shared" si="0"/>
        <v>0.56752262942223097</v>
      </c>
      <c r="I18" s="22"/>
      <c r="J18" s="22"/>
      <c r="K18" s="22"/>
      <c r="L18" s="22"/>
      <c r="M18" s="22"/>
    </row>
    <row r="19" spans="1:13" x14ac:dyDescent="0.35">
      <c r="A19" s="26" t="s">
        <v>23</v>
      </c>
      <c r="B19" s="27">
        <v>0</v>
      </c>
      <c r="C19" s="17">
        <v>52083876.490000002</v>
      </c>
      <c r="D19" s="18">
        <v>52083876.490000002</v>
      </c>
      <c r="E19" s="19">
        <v>52083876.490000002</v>
      </c>
      <c r="F19" s="20">
        <f t="shared" si="0"/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13" x14ac:dyDescent="0.35">
      <c r="A23" s="26" t="s">
        <v>18</v>
      </c>
      <c r="B23" s="18">
        <v>0</v>
      </c>
      <c r="C23" s="18">
        <v>0</v>
      </c>
      <c r="D23" s="34">
        <f>IF(C14&lt;=0,0,B23/(C14/1000))</f>
        <v>0</v>
      </c>
      <c r="E23" s="35">
        <f>IF(C14&lt;=0,0,C23/(C14/1000))</f>
        <v>0</v>
      </c>
      <c r="F23" s="31"/>
    </row>
    <row r="24" spans="1:13" x14ac:dyDescent="0.35">
      <c r="A24" s="26" t="s">
        <v>19</v>
      </c>
      <c r="B24" s="18">
        <v>0</v>
      </c>
      <c r="C24" s="18">
        <v>0</v>
      </c>
      <c r="D24" s="34">
        <f t="shared" ref="D24:D28" si="1">IF(C15&lt;=0,0,B24/(C15/1000))</f>
        <v>0</v>
      </c>
      <c r="E24" s="35">
        <f t="shared" ref="E24:E28" si="2">IF(C15&lt;=0,0,C24/(C15/1000))</f>
        <v>0</v>
      </c>
      <c r="F24" s="31"/>
    </row>
    <row r="25" spans="1:13" x14ac:dyDescent="0.35">
      <c r="A25" s="26" t="s">
        <v>20</v>
      </c>
      <c r="B25" s="18">
        <v>0</v>
      </c>
      <c r="C25" s="18">
        <v>0</v>
      </c>
      <c r="D25" s="34">
        <f t="shared" si="1"/>
        <v>0</v>
      </c>
      <c r="E25" s="35">
        <f>IF(C16&lt;=0,0,C25/(C16/1000))</f>
        <v>0</v>
      </c>
      <c r="F25" s="31"/>
    </row>
    <row r="26" spans="1:13" x14ac:dyDescent="0.35">
      <c r="A26" s="26" t="s">
        <v>21</v>
      </c>
      <c r="B26" s="18">
        <v>0</v>
      </c>
      <c r="C26" s="18">
        <v>0</v>
      </c>
      <c r="D26" s="34">
        <f t="shared" si="1"/>
        <v>0</v>
      </c>
      <c r="E26" s="35">
        <f t="shared" si="2"/>
        <v>0</v>
      </c>
      <c r="F26" s="31"/>
    </row>
    <row r="27" spans="1:13" x14ac:dyDescent="0.35">
      <c r="A27" s="26" t="s">
        <v>22</v>
      </c>
      <c r="B27" s="18">
        <v>10841021.710000008</v>
      </c>
      <c r="C27" s="18">
        <v>121366.89</v>
      </c>
      <c r="D27" s="34">
        <f t="shared" si="1"/>
        <v>96.364637422222302</v>
      </c>
      <c r="E27" s="35">
        <f t="shared" si="2"/>
        <v>1.0788168</v>
      </c>
      <c r="F27" s="31"/>
    </row>
    <row r="28" spans="1:13" x14ac:dyDescent="0.35">
      <c r="A28" s="26" t="s">
        <v>23</v>
      </c>
      <c r="B28" s="18">
        <v>0</v>
      </c>
      <c r="C28" s="18">
        <v>0</v>
      </c>
      <c r="D28" s="34">
        <f t="shared" si="1"/>
        <v>0</v>
      </c>
      <c r="E28" s="35">
        <f t="shared" si="2"/>
        <v>0</v>
      </c>
      <c r="F28" s="31"/>
    </row>
    <row r="29" spans="1:13" ht="18" thickBot="1" x14ac:dyDescent="0.4">
      <c r="A29" s="2" t="s">
        <v>28</v>
      </c>
      <c r="B29" s="36">
        <f>SUM(B23:B28)</f>
        <v>10841021.710000008</v>
      </c>
      <c r="C29" s="36">
        <f>SUM(C23:C28)</f>
        <v>121366.89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29</v>
      </c>
      <c r="E32" s="40"/>
    </row>
    <row r="33" spans="1:7" x14ac:dyDescent="0.35">
      <c r="E33" s="40"/>
    </row>
    <row r="34" spans="1:7" x14ac:dyDescent="0.35">
      <c r="A34" s="26" t="s">
        <v>30</v>
      </c>
    </row>
    <row r="35" spans="1:7" x14ac:dyDescent="0.35">
      <c r="A35" s="41" t="s">
        <v>31</v>
      </c>
      <c r="E35" s="42">
        <v>443069.45</v>
      </c>
      <c r="F35" s="43"/>
      <c r="G35" s="44"/>
    </row>
    <row r="36" spans="1:7" x14ac:dyDescent="0.35">
      <c r="A36" s="41" t="s">
        <v>32</v>
      </c>
      <c r="E36" s="45">
        <v>0</v>
      </c>
      <c r="F36" s="43"/>
      <c r="G36" s="44"/>
    </row>
    <row r="37" spans="1:7" x14ac:dyDescent="0.35">
      <c r="A37" s="26" t="s">
        <v>33</v>
      </c>
      <c r="E37" s="42">
        <f>SUM(E35:E36)</f>
        <v>443069.45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34</v>
      </c>
      <c r="E39" s="46"/>
      <c r="F39" s="43"/>
      <c r="G39" s="44"/>
    </row>
    <row r="40" spans="1:7" x14ac:dyDescent="0.35">
      <c r="A40" s="41" t="s">
        <v>35</v>
      </c>
      <c r="E40" s="42">
        <v>10813971.68</v>
      </c>
      <c r="F40" s="43"/>
      <c r="G40" s="44"/>
    </row>
    <row r="41" spans="1:7" x14ac:dyDescent="0.35">
      <c r="A41" s="41" t="s">
        <v>36</v>
      </c>
      <c r="E41" s="45">
        <v>0</v>
      </c>
      <c r="F41" s="43"/>
      <c r="G41" s="44"/>
    </row>
    <row r="42" spans="1:7" x14ac:dyDescent="0.35">
      <c r="A42" s="26" t="s">
        <v>37</v>
      </c>
      <c r="E42" s="42">
        <f>SUM(E40:E41)</f>
        <v>10813971.68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38</v>
      </c>
      <c r="E44" s="42">
        <v>147996.57999999999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39</v>
      </c>
      <c r="E47" s="49">
        <f>E37+E42+E44</f>
        <v>11405037.709999999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40</v>
      </c>
      <c r="D49" s="51"/>
      <c r="E49" s="52"/>
      <c r="F49" s="43"/>
      <c r="G49" s="44"/>
    </row>
    <row r="50" spans="1:7" x14ac:dyDescent="0.35">
      <c r="D50" s="53" t="s">
        <v>41</v>
      </c>
      <c r="E50" s="53" t="s">
        <v>42</v>
      </c>
      <c r="F50" s="43"/>
      <c r="G50" s="44"/>
    </row>
    <row r="51" spans="1:7" x14ac:dyDescent="0.35">
      <c r="A51" s="26" t="s">
        <v>43</v>
      </c>
      <c r="D51" s="54">
        <v>18646</v>
      </c>
      <c r="E51" s="48">
        <v>126771194.01000001</v>
      </c>
      <c r="F51" s="43"/>
      <c r="G51" s="44"/>
    </row>
    <row r="52" spans="1:7" x14ac:dyDescent="0.35">
      <c r="A52" s="26" t="s">
        <v>44</v>
      </c>
      <c r="D52" s="10"/>
      <c r="E52" s="45">
        <f>D12-E12</f>
        <v>10841021.710000008</v>
      </c>
      <c r="F52" s="43"/>
      <c r="G52" s="44"/>
    </row>
    <row r="53" spans="1:7" x14ac:dyDescent="0.35">
      <c r="A53" s="26"/>
      <c r="D53" s="55">
        <v>17957</v>
      </c>
      <c r="E53" s="56">
        <f>E51-E52</f>
        <v>115930172.3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45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39</v>
      </c>
      <c r="E57" s="57">
        <f>E47</f>
        <v>11405037.709999999</v>
      </c>
      <c r="F57" s="43"/>
      <c r="G57" s="44"/>
    </row>
    <row r="58" spans="1:7" x14ac:dyDescent="0.35">
      <c r="A58" s="26" t="s">
        <v>46</v>
      </c>
      <c r="E58" s="57">
        <v>0</v>
      </c>
      <c r="F58" s="43"/>
      <c r="G58" s="44"/>
    </row>
    <row r="59" spans="1:7" x14ac:dyDescent="0.35">
      <c r="A59" s="26" t="s">
        <v>47</v>
      </c>
      <c r="E59" s="12">
        <f>SUM(E57:E58)</f>
        <v>11405037.709999999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48</v>
      </c>
      <c r="E61" s="25"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49</v>
      </c>
      <c r="F63" s="43"/>
      <c r="G63" s="44"/>
    </row>
    <row r="64" spans="1:7" x14ac:dyDescent="0.35">
      <c r="A64" s="41" t="s">
        <v>50</v>
      </c>
      <c r="E64" s="57">
        <v>107033.06</v>
      </c>
      <c r="F64" s="43"/>
      <c r="G64" s="44"/>
    </row>
    <row r="65" spans="1:7" x14ac:dyDescent="0.35">
      <c r="A65" s="41" t="s">
        <v>51</v>
      </c>
      <c r="E65" s="57">
        <v>107033.06</v>
      </c>
      <c r="F65" s="43"/>
      <c r="G65" s="44"/>
    </row>
    <row r="66" spans="1:7" x14ac:dyDescent="0.35">
      <c r="A66" s="41" t="s">
        <v>52</v>
      </c>
      <c r="E66" s="12"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53</v>
      </c>
      <c r="F68" s="43"/>
      <c r="G68" s="44"/>
    </row>
    <row r="69" spans="1:7" x14ac:dyDescent="0.35">
      <c r="A69" s="41" t="s">
        <v>54</v>
      </c>
      <c r="F69" s="43"/>
      <c r="G69" s="44"/>
    </row>
    <row r="70" spans="1:7" x14ac:dyDescent="0.35">
      <c r="A70" s="58" t="s">
        <v>55</v>
      </c>
      <c r="E70" s="57">
        <v>0</v>
      </c>
      <c r="F70" s="43"/>
      <c r="G70" s="44"/>
    </row>
    <row r="71" spans="1:7" x14ac:dyDescent="0.35">
      <c r="A71" s="58" t="s">
        <v>56</v>
      </c>
      <c r="E71" s="57">
        <v>0</v>
      </c>
      <c r="F71" s="43"/>
      <c r="G71" s="44"/>
    </row>
    <row r="72" spans="1:7" x14ac:dyDescent="0.35">
      <c r="A72" s="58" t="s">
        <v>57</v>
      </c>
      <c r="E72" s="57">
        <v>0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58</v>
      </c>
      <c r="E74" s="57">
        <v>0</v>
      </c>
      <c r="F74" s="43"/>
      <c r="G74" s="44"/>
    </row>
    <row r="75" spans="1:7" x14ac:dyDescent="0.35">
      <c r="A75" s="58" t="s">
        <v>59</v>
      </c>
      <c r="E75" s="57"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60</v>
      </c>
      <c r="F77" s="43"/>
      <c r="G77" s="44"/>
    </row>
    <row r="78" spans="1:7" x14ac:dyDescent="0.35">
      <c r="A78" s="58" t="s">
        <v>61</v>
      </c>
      <c r="E78" s="57">
        <v>0</v>
      </c>
      <c r="F78" s="43"/>
      <c r="G78" s="44"/>
    </row>
    <row r="79" spans="1:7" x14ac:dyDescent="0.35">
      <c r="A79" s="58" t="s">
        <v>62</v>
      </c>
      <c r="E79" s="57">
        <v>0</v>
      </c>
      <c r="F79" s="43"/>
      <c r="G79" s="44"/>
    </row>
    <row r="80" spans="1:7" x14ac:dyDescent="0.35">
      <c r="A80" s="58" t="s">
        <v>63</v>
      </c>
      <c r="E80" s="57">
        <v>0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64</v>
      </c>
      <c r="E82" s="57">
        <v>0</v>
      </c>
      <c r="F82" s="43"/>
      <c r="G82" s="44"/>
    </row>
    <row r="83" spans="1:7" x14ac:dyDescent="0.35">
      <c r="A83" s="58" t="s">
        <v>65</v>
      </c>
      <c r="E83" s="57"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66</v>
      </c>
      <c r="F85" s="43"/>
      <c r="G85" s="44"/>
    </row>
    <row r="86" spans="1:7" x14ac:dyDescent="0.35">
      <c r="A86" s="58" t="s">
        <v>67</v>
      </c>
      <c r="E86" s="57">
        <v>0</v>
      </c>
      <c r="F86" s="43"/>
      <c r="G86" s="44"/>
    </row>
    <row r="87" spans="1:7" x14ac:dyDescent="0.35">
      <c r="A87" s="58" t="s">
        <v>68</v>
      </c>
      <c r="E87" s="57">
        <v>0</v>
      </c>
      <c r="F87" s="43"/>
      <c r="G87" s="44"/>
    </row>
    <row r="88" spans="1:7" x14ac:dyDescent="0.35">
      <c r="A88" s="58" t="s">
        <v>69</v>
      </c>
      <c r="E88" s="57">
        <v>0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70</v>
      </c>
      <c r="E90" s="57">
        <v>0</v>
      </c>
      <c r="F90" s="43"/>
      <c r="G90" s="44"/>
    </row>
    <row r="91" spans="1:7" x14ac:dyDescent="0.35">
      <c r="A91" s="58" t="s">
        <v>71</v>
      </c>
      <c r="E91" s="57"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72</v>
      </c>
      <c r="F93" s="43"/>
      <c r="G93" s="44"/>
    </row>
    <row r="94" spans="1:7" x14ac:dyDescent="0.35">
      <c r="A94" s="58" t="s">
        <v>73</v>
      </c>
      <c r="E94" s="57">
        <v>0</v>
      </c>
      <c r="F94" s="43"/>
      <c r="G94" s="44"/>
    </row>
    <row r="95" spans="1:7" x14ac:dyDescent="0.35">
      <c r="A95" s="58" t="s">
        <v>74</v>
      </c>
      <c r="E95" s="57">
        <v>0</v>
      </c>
      <c r="F95" s="43"/>
      <c r="G95" s="44"/>
    </row>
    <row r="96" spans="1:7" x14ac:dyDescent="0.35">
      <c r="A96" s="58" t="s">
        <v>75</v>
      </c>
      <c r="E96" s="57">
        <v>0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76</v>
      </c>
      <c r="E98" s="57">
        <v>0</v>
      </c>
      <c r="F98" s="43"/>
      <c r="G98" s="44"/>
    </row>
    <row r="99" spans="1:7" x14ac:dyDescent="0.35">
      <c r="A99" s="58" t="s">
        <v>77</v>
      </c>
      <c r="E99" s="57"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78</v>
      </c>
      <c r="F101" s="43"/>
      <c r="G101" s="44"/>
    </row>
    <row r="102" spans="1:7" x14ac:dyDescent="0.35">
      <c r="A102" s="58" t="s">
        <v>79</v>
      </c>
      <c r="E102" s="57">
        <v>0</v>
      </c>
      <c r="F102" s="43"/>
      <c r="G102" s="44"/>
    </row>
    <row r="103" spans="1:7" x14ac:dyDescent="0.35">
      <c r="A103" s="58" t="s">
        <v>80</v>
      </c>
      <c r="E103" s="57">
        <v>0</v>
      </c>
      <c r="F103" s="43"/>
      <c r="G103" s="44"/>
    </row>
    <row r="104" spans="1:7" x14ac:dyDescent="0.35">
      <c r="A104" s="58" t="s">
        <v>81</v>
      </c>
      <c r="E104" s="57">
        <v>121366.89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82</v>
      </c>
      <c r="E106" s="57">
        <v>121366.89</v>
      </c>
      <c r="F106" s="43"/>
      <c r="G106" s="44"/>
    </row>
    <row r="107" spans="1:7" x14ac:dyDescent="0.35">
      <c r="A107" s="58" t="s">
        <v>83</v>
      </c>
      <c r="E107" s="57"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84</v>
      </c>
      <c r="F109" s="43"/>
      <c r="G109" s="44"/>
    </row>
    <row r="110" spans="1:7" x14ac:dyDescent="0.35">
      <c r="A110" s="58" t="s">
        <v>85</v>
      </c>
      <c r="E110" s="12">
        <f>E72+E80+E88+E96+E104</f>
        <v>121366.89</v>
      </c>
      <c r="F110" s="43"/>
      <c r="G110" s="44"/>
    </row>
    <row r="111" spans="1:7" x14ac:dyDescent="0.35">
      <c r="A111" s="58" t="s">
        <v>86</v>
      </c>
      <c r="E111" s="12">
        <f>E74+E82+E90+E98+E106</f>
        <v>121366.89</v>
      </c>
      <c r="F111" s="43"/>
      <c r="G111" s="44"/>
    </row>
    <row r="112" spans="1:7" x14ac:dyDescent="0.35">
      <c r="A112" s="58" t="s">
        <v>87</v>
      </c>
      <c r="E112" s="12">
        <f>E70+E78+E94+E102</f>
        <v>0</v>
      </c>
      <c r="F112" s="43"/>
      <c r="G112" s="44"/>
    </row>
    <row r="113" spans="1:7" x14ac:dyDescent="0.35">
      <c r="A113" s="58" t="s">
        <v>88</v>
      </c>
      <c r="E113" s="12">
        <f>E75+E83+E99+E107</f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89</v>
      </c>
      <c r="E115" s="22">
        <v>11176637.764599999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90</v>
      </c>
      <c r="E117" s="59">
        <v>10841021.710000008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91</v>
      </c>
      <c r="E119" s="57">
        <v>0</v>
      </c>
      <c r="F119" s="43"/>
      <c r="G119" s="44"/>
    </row>
    <row r="120" spans="1:7" x14ac:dyDescent="0.35">
      <c r="A120" s="41" t="s">
        <v>92</v>
      </c>
      <c r="E120" s="60">
        <v>10841021.710000008</v>
      </c>
      <c r="F120" s="43"/>
      <c r="G120" s="44"/>
    </row>
    <row r="121" spans="1:7" x14ac:dyDescent="0.35">
      <c r="A121" s="41" t="s">
        <v>93</v>
      </c>
      <c r="E121" s="12"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94</v>
      </c>
      <c r="E123" s="12"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95</v>
      </c>
      <c r="E125" s="57">
        <v>0</v>
      </c>
      <c r="F125" s="43"/>
      <c r="G125" s="44"/>
    </row>
    <row r="126" spans="1:7" x14ac:dyDescent="0.35">
      <c r="A126" s="41" t="s">
        <v>96</v>
      </c>
      <c r="E126" s="12">
        <v>0</v>
      </c>
      <c r="F126" s="43"/>
      <c r="G126" s="44"/>
    </row>
    <row r="127" spans="1:7" x14ac:dyDescent="0.35">
      <c r="A127" s="41" t="s">
        <v>97</v>
      </c>
      <c r="E127" s="12"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98</v>
      </c>
      <c r="E129" s="12">
        <v>335616.05459999107</v>
      </c>
      <c r="F129" s="43"/>
      <c r="G129" s="44"/>
    </row>
    <row r="130" spans="1:7" x14ac:dyDescent="0.35">
      <c r="A130" s="41" t="s">
        <v>99</v>
      </c>
      <c r="E130" s="57">
        <v>0</v>
      </c>
      <c r="F130" s="43"/>
      <c r="G130" s="44"/>
    </row>
    <row r="131" spans="1:7" x14ac:dyDescent="0.35">
      <c r="A131" s="26" t="s">
        <v>100</v>
      </c>
      <c r="E131" s="12">
        <f>E129-E130</f>
        <v>335616.05459999107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101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102</v>
      </c>
      <c r="E135" s="57">
        <v>0</v>
      </c>
      <c r="F135" s="43"/>
      <c r="G135" s="44"/>
    </row>
    <row r="136" spans="1:7" hidden="1" x14ac:dyDescent="0.35">
      <c r="A136" s="26" t="s">
        <v>103</v>
      </c>
      <c r="E136" s="61">
        <v>0</v>
      </c>
      <c r="F136" s="43"/>
      <c r="G136" s="44"/>
    </row>
    <row r="137" spans="1:7" hidden="1" x14ac:dyDescent="0.35">
      <c r="A137" s="26" t="s">
        <v>104</v>
      </c>
      <c r="E137" s="12"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105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106</v>
      </c>
      <c r="E143" s="12">
        <v>3255209.69</v>
      </c>
      <c r="F143" s="43"/>
      <c r="G143" s="44"/>
    </row>
    <row r="144" spans="1:7" x14ac:dyDescent="0.35">
      <c r="A144" s="26" t="s">
        <v>107</v>
      </c>
      <c r="E144" s="12">
        <v>3255209.69</v>
      </c>
      <c r="G144" s="44"/>
    </row>
    <row r="145" spans="1:256" x14ac:dyDescent="0.35">
      <c r="A145" s="26" t="s">
        <v>108</v>
      </c>
      <c r="E145" s="57">
        <v>3255209.69</v>
      </c>
      <c r="F145" s="43"/>
      <c r="G145" s="44"/>
    </row>
    <row r="146" spans="1:256" x14ac:dyDescent="0.35">
      <c r="A146" s="62" t="s">
        <v>109</v>
      </c>
      <c r="B146" s="62"/>
      <c r="C146" s="62"/>
      <c r="D146" s="62"/>
      <c r="E146" s="57"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110</v>
      </c>
      <c r="E147" s="12">
        <v>3255209.69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111</v>
      </c>
      <c r="D149" s="63"/>
      <c r="E149" s="22">
        <f>E144</f>
        <v>3255209.69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112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113</v>
      </c>
      <c r="E153" s="64">
        <v>4.2595639999999997E-2</v>
      </c>
      <c r="F153" s="43"/>
      <c r="G153" s="44"/>
    </row>
    <row r="154" spans="1:256" x14ac:dyDescent="0.35">
      <c r="A154" s="26" t="s">
        <v>114</v>
      </c>
      <c r="E154" s="60">
        <v>18.290565999999998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42</v>
      </c>
      <c r="E156" s="53" t="s">
        <v>41</v>
      </c>
      <c r="F156" s="43"/>
      <c r="G156" s="44"/>
    </row>
    <row r="157" spans="1:256" x14ac:dyDescent="0.35">
      <c r="A157" s="26" t="s">
        <v>115</v>
      </c>
      <c r="D157" s="12">
        <v>253135.58</v>
      </c>
      <c r="E157" s="2">
        <v>22</v>
      </c>
      <c r="F157" s="65"/>
      <c r="G157" s="44"/>
    </row>
    <row r="158" spans="1:256" x14ac:dyDescent="0.35">
      <c r="A158" s="26" t="s">
        <v>116</v>
      </c>
      <c r="D158" s="61">
        <v>147996.57999999999</v>
      </c>
      <c r="F158" s="43"/>
      <c r="G158" s="44"/>
    </row>
    <row r="159" spans="1:256" x14ac:dyDescent="0.35">
      <c r="A159" s="2" t="s">
        <v>117</v>
      </c>
      <c r="D159" s="22">
        <f>+D157-D158</f>
        <v>105139</v>
      </c>
    </row>
    <row r="160" spans="1:256" x14ac:dyDescent="0.35">
      <c r="A160" s="26" t="s">
        <v>118</v>
      </c>
      <c r="D160" s="12">
        <v>128439666.48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119</v>
      </c>
      <c r="D162" s="66">
        <v>2.5544491999999999E-3</v>
      </c>
      <c r="F162" s="65"/>
      <c r="G162" s="44"/>
    </row>
    <row r="163" spans="1:7" x14ac:dyDescent="0.35">
      <c r="A163" s="26" t="s">
        <v>120</v>
      </c>
      <c r="D163" s="66">
        <v>-1.09491808E-2</v>
      </c>
      <c r="F163" s="65"/>
      <c r="G163" s="44"/>
    </row>
    <row r="164" spans="1:7" x14ac:dyDescent="0.35">
      <c r="A164" s="26" t="s">
        <v>121</v>
      </c>
      <c r="D164" s="66">
        <v>-2.9019051999999998E-3</v>
      </c>
      <c r="F164" s="65"/>
      <c r="G164" s="44"/>
    </row>
    <row r="165" spans="1:7" x14ac:dyDescent="0.35">
      <c r="A165" s="26" t="s">
        <v>122</v>
      </c>
      <c r="D165" s="66">
        <f>IF(D160&lt;=0,0,12*(D157-D158)/D160)</f>
        <v>9.8230401446617027E-3</v>
      </c>
      <c r="F165" s="43"/>
      <c r="G165" s="44"/>
    </row>
    <row r="166" spans="1:7" x14ac:dyDescent="0.35">
      <c r="A166" s="26" t="s">
        <v>123</v>
      </c>
      <c r="D166" s="64">
        <f>AVERAGE(D162:D165)</f>
        <v>-3.683991638345741E-4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124</v>
      </c>
      <c r="D168" s="22">
        <v>14286202.66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125</v>
      </c>
      <c r="D170" s="53" t="s">
        <v>42</v>
      </c>
      <c r="E170" s="53" t="s">
        <v>41</v>
      </c>
      <c r="F170" s="67" t="s">
        <v>126</v>
      </c>
      <c r="G170" s="44"/>
    </row>
    <row r="171" spans="1:7" x14ac:dyDescent="0.35">
      <c r="A171" s="41" t="s">
        <v>127</v>
      </c>
      <c r="D171" s="57">
        <v>2431615.94</v>
      </c>
      <c r="E171" s="68">
        <v>198</v>
      </c>
      <c r="F171" s="66">
        <v>2.0717073532002004E-2</v>
      </c>
      <c r="G171" s="44"/>
    </row>
    <row r="172" spans="1:7" x14ac:dyDescent="0.35">
      <c r="A172" s="41" t="s">
        <v>128</v>
      </c>
      <c r="D172" s="57">
        <v>569158.49</v>
      </c>
      <c r="E172" s="68">
        <v>44</v>
      </c>
      <c r="F172" s="66">
        <v>4.8491614546223236E-3</v>
      </c>
      <c r="G172" s="44"/>
    </row>
    <row r="173" spans="1:7" x14ac:dyDescent="0.35">
      <c r="A173" s="41" t="s">
        <v>129</v>
      </c>
      <c r="D173" s="19">
        <v>56005.71</v>
      </c>
      <c r="E173" s="69">
        <v>7</v>
      </c>
      <c r="F173" s="66">
        <v>4.7716187132824109E-4</v>
      </c>
      <c r="G173" s="44"/>
    </row>
    <row r="174" spans="1:7" x14ac:dyDescent="0.35">
      <c r="A174" s="41" t="s">
        <v>130</v>
      </c>
      <c r="D174" s="70">
        <v>0</v>
      </c>
      <c r="E174" s="71">
        <v>0</v>
      </c>
      <c r="F174" s="72">
        <v>0</v>
      </c>
      <c r="G174" s="44"/>
    </row>
    <row r="175" spans="1:7" x14ac:dyDescent="0.35">
      <c r="A175" s="26" t="s">
        <v>131</v>
      </c>
      <c r="D175" s="73">
        <f>SUM(D171:D174)</f>
        <v>3056780.1399999997</v>
      </c>
      <c r="E175" s="68">
        <f>SUM(E171:E174)</f>
        <v>249</v>
      </c>
      <c r="F175" s="74">
        <f>SUM(F171:F174)</f>
        <v>2.604339685795257E-2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132</v>
      </c>
      <c r="D177" s="66"/>
      <c r="E177" s="66"/>
      <c r="F177" s="65"/>
      <c r="G177" s="44"/>
    </row>
    <row r="178" spans="1:7" x14ac:dyDescent="0.35">
      <c r="A178" s="26" t="s">
        <v>133</v>
      </c>
      <c r="D178" s="66">
        <v>3.7400958E-3</v>
      </c>
      <c r="E178" s="66">
        <v>2.0329234E-3</v>
      </c>
      <c r="F178" s="65"/>
      <c r="G178" s="44"/>
    </row>
    <row r="179" spans="1:7" x14ac:dyDescent="0.35">
      <c r="A179" s="26" t="s">
        <v>134</v>
      </c>
      <c r="D179" s="66">
        <v>4.8828105000000002E-3</v>
      </c>
      <c r="E179" s="66">
        <v>2.6336174000000001E-3</v>
      </c>
      <c r="F179" s="65"/>
      <c r="G179" s="44"/>
    </row>
    <row r="180" spans="1:7" x14ac:dyDescent="0.35">
      <c r="A180" s="26" t="s">
        <v>135</v>
      </c>
      <c r="D180" s="66">
        <v>4.7367952999999999E-3</v>
      </c>
      <c r="E180" s="66">
        <v>2.7351710999999998E-3</v>
      </c>
      <c r="F180" s="65"/>
      <c r="G180" s="44"/>
    </row>
    <row r="181" spans="1:7" x14ac:dyDescent="0.35">
      <c r="A181" s="26" t="s">
        <v>136</v>
      </c>
      <c r="D181" s="66">
        <v>5.3263233259505643E-3</v>
      </c>
      <c r="E181" s="66">
        <f>IF(D53&lt;=0,0,SUM('Jul23'!E172:E174)/D53)</f>
        <v>2.8401180598095449E-3</v>
      </c>
      <c r="F181" s="43"/>
      <c r="G181" s="44"/>
    </row>
    <row r="182" spans="1:7" x14ac:dyDescent="0.35">
      <c r="A182" s="26" t="s">
        <v>137</v>
      </c>
      <c r="D182" s="66">
        <f>AVERAGE(D178:D181)</f>
        <v>4.6715062314876404E-3</v>
      </c>
      <c r="E182" s="66">
        <f>AVERAGE(E178:E181)</f>
        <v>2.5604574899523863E-3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138</v>
      </c>
      <c r="D184" s="75">
        <v>644823.5</v>
      </c>
      <c r="F184" s="43"/>
      <c r="G184" s="44"/>
    </row>
    <row r="185" spans="1:7" x14ac:dyDescent="0.35">
      <c r="A185" s="2" t="s">
        <v>139</v>
      </c>
      <c r="D185" s="66">
        <v>5.4938181827607589E-3</v>
      </c>
      <c r="F185" s="43"/>
      <c r="G185" s="44"/>
    </row>
    <row r="186" spans="1:7" x14ac:dyDescent="0.35">
      <c r="A186" s="2" t="s">
        <v>140</v>
      </c>
      <c r="D186" s="66">
        <v>4.9000000000000002E-2</v>
      </c>
      <c r="F186" s="43"/>
      <c r="G186" s="44"/>
    </row>
    <row r="187" spans="1:7" x14ac:dyDescent="0.35">
      <c r="A187" s="2" t="s">
        <v>141</v>
      </c>
      <c r="D187" s="76" t="str">
        <f>+IF(D185&lt;=D186,"No","Yes")</f>
        <v>No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142</v>
      </c>
      <c r="D189" s="77">
        <v>950053.67</v>
      </c>
      <c r="F189" s="43"/>
      <c r="G189" s="78"/>
    </row>
    <row r="190" spans="1:7" x14ac:dyDescent="0.35">
      <c r="A190" s="2" t="s">
        <v>143</v>
      </c>
      <c r="B190" s="79"/>
      <c r="C190" s="79"/>
      <c r="D190" s="80">
        <v>75</v>
      </c>
      <c r="F190" s="43"/>
      <c r="G190" s="78"/>
    </row>
    <row r="191" spans="1:7" x14ac:dyDescent="0.35">
      <c r="F191" s="43"/>
      <c r="G191" s="78"/>
    </row>
    <row r="192" spans="1:7" x14ac:dyDescent="0.35">
      <c r="A192" s="2" t="s">
        <v>144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1"/>
      <c r="F194" s="43"/>
      <c r="G194" s="44"/>
    </row>
    <row r="195" spans="1:7" x14ac:dyDescent="0.35">
      <c r="A195" s="26" t="s">
        <v>145</v>
      </c>
      <c r="E195" s="10"/>
      <c r="F195" s="43"/>
      <c r="G195" s="44"/>
    </row>
    <row r="196" spans="1:7" x14ac:dyDescent="0.35">
      <c r="A196" s="26" t="s">
        <v>146</v>
      </c>
      <c r="E196" s="10"/>
      <c r="F196" s="43"/>
      <c r="G196" s="44"/>
    </row>
    <row r="197" spans="1:7" x14ac:dyDescent="0.35">
      <c r="A197" s="26" t="s">
        <v>147</v>
      </c>
      <c r="E197" s="81"/>
      <c r="F197" s="43"/>
      <c r="G197" s="44"/>
    </row>
    <row r="198" spans="1:7" x14ac:dyDescent="0.35">
      <c r="A198" s="26" t="s">
        <v>148</v>
      </c>
      <c r="E198" s="81" t="s">
        <v>156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149</v>
      </c>
      <c r="E200" s="10"/>
      <c r="F200" s="43"/>
      <c r="G200" s="44"/>
    </row>
    <row r="201" spans="1:7" x14ac:dyDescent="0.35">
      <c r="A201" s="26" t="s">
        <v>150</v>
      </c>
      <c r="E201" s="81" t="s">
        <v>156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151</v>
      </c>
      <c r="E203" s="10"/>
      <c r="F203" s="43"/>
      <c r="G203" s="44"/>
    </row>
    <row r="204" spans="1:7" x14ac:dyDescent="0.35">
      <c r="A204" s="26" t="s">
        <v>152</v>
      </c>
      <c r="E204" s="81" t="s">
        <v>156</v>
      </c>
      <c r="F204" s="43"/>
      <c r="G204" s="44"/>
    </row>
    <row r="205" spans="1:7" x14ac:dyDescent="0.35">
      <c r="A205" s="26"/>
      <c r="E205" s="81"/>
      <c r="F205" s="43"/>
      <c r="G205" s="44"/>
    </row>
    <row r="206" spans="1:7" x14ac:dyDescent="0.35">
      <c r="A206" s="26" t="s">
        <v>153</v>
      </c>
      <c r="E206" s="10"/>
      <c r="G206" s="44"/>
    </row>
    <row r="207" spans="1:7" x14ac:dyDescent="0.35">
      <c r="A207" s="26" t="s">
        <v>154</v>
      </c>
      <c r="E207" s="81" t="s">
        <v>156</v>
      </c>
      <c r="G207" s="44"/>
    </row>
    <row r="214" spans="1:5" x14ac:dyDescent="0.35">
      <c r="A214" s="82"/>
      <c r="B214" s="82"/>
      <c r="C214" s="82"/>
      <c r="D214" s="82"/>
      <c r="E214" s="82"/>
    </row>
    <row r="215" spans="1:5" x14ac:dyDescent="0.35">
      <c r="A215" s="82"/>
      <c r="B215" s="82"/>
      <c r="C215" s="82"/>
      <c r="D215" s="82"/>
      <c r="E215" s="82"/>
    </row>
    <row r="216" spans="1:5" x14ac:dyDescent="0.35">
      <c r="A216" s="82"/>
      <c r="B216" s="82"/>
      <c r="C216" s="82"/>
      <c r="D216" s="82"/>
      <c r="E216" s="82"/>
    </row>
    <row r="217" spans="1:5" x14ac:dyDescent="0.35">
      <c r="A217" s="82"/>
      <c r="B217" s="82"/>
      <c r="C217" s="82"/>
      <c r="D217" s="82"/>
      <c r="E217" s="82"/>
    </row>
    <row r="218" spans="1:5" x14ac:dyDescent="0.35">
      <c r="A218" s="82"/>
      <c r="B218" s="82"/>
      <c r="C218" s="82"/>
      <c r="D218" s="82"/>
      <c r="E218" s="82"/>
    </row>
    <row r="219" spans="1:5" x14ac:dyDescent="0.35">
      <c r="A219" s="82"/>
      <c r="B219" s="82"/>
      <c r="C219" s="82"/>
      <c r="D219" s="82"/>
      <c r="E219" s="82"/>
    </row>
    <row r="220" spans="1:5" x14ac:dyDescent="0.35">
      <c r="A220" s="82"/>
      <c r="B220" s="82"/>
      <c r="C220" s="82"/>
      <c r="D220" s="82"/>
      <c r="E220" s="82"/>
    </row>
    <row r="222" spans="1:5" x14ac:dyDescent="0.35">
      <c r="A222" s="82"/>
      <c r="B222" s="82"/>
      <c r="C222" s="82"/>
      <c r="D222" s="82"/>
      <c r="E222" s="82"/>
    </row>
    <row r="223" spans="1:5" x14ac:dyDescent="0.35">
      <c r="A223" s="82"/>
      <c r="B223" s="82"/>
      <c r="C223" s="82"/>
      <c r="D223" s="82"/>
      <c r="E223" s="82"/>
    </row>
    <row r="224" spans="1:5" x14ac:dyDescent="0.35">
      <c r="A224" s="82"/>
      <c r="B224" s="82"/>
      <c r="C224" s="82"/>
      <c r="D224" s="82"/>
      <c r="E224" s="82"/>
    </row>
    <row r="225" spans="1:5" x14ac:dyDescent="0.35">
      <c r="A225" s="82"/>
      <c r="B225" s="82"/>
      <c r="C225" s="82"/>
      <c r="D225" s="82"/>
      <c r="E225" s="82"/>
    </row>
    <row r="226" spans="1:5" x14ac:dyDescent="0.35">
      <c r="A226" s="82"/>
      <c r="B226" s="82"/>
      <c r="C226" s="82"/>
      <c r="D226" s="82"/>
      <c r="E226" s="82"/>
    </row>
    <row r="227" spans="1:5" x14ac:dyDescent="0.35">
      <c r="A227" s="82"/>
      <c r="B227" s="82"/>
      <c r="C227" s="82"/>
      <c r="D227" s="82"/>
      <c r="E227" s="82"/>
    </row>
    <row r="228" spans="1:5" x14ac:dyDescent="0.35">
      <c r="A228" s="82"/>
      <c r="B228" s="82"/>
      <c r="C228" s="82"/>
      <c r="D228" s="82"/>
      <c r="E228" s="82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19-C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E5590-ADFB-4447-A003-C2C4E1D2E05A}">
  <sheetPr codeName="Sheet10">
    <pageSetUpPr fitToPage="1"/>
  </sheetPr>
  <dimension ref="A1:IV228"/>
  <sheetViews>
    <sheetView showRuler="0" zoomScale="80" zoomScaleNormal="80" zoomScaleSheetLayoutView="90" workbookViewId="0">
      <selection activeCell="B51" sqref="B51"/>
    </sheetView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0</v>
      </c>
    </row>
    <row r="2" spans="1:13" ht="15.75" customHeight="1" x14ac:dyDescent="0.45">
      <c r="C2" s="5"/>
    </row>
    <row r="3" spans="1:13" ht="15.75" customHeight="1" x14ac:dyDescent="0.45">
      <c r="A3" s="2" t="s">
        <v>1</v>
      </c>
      <c r="B3" s="6">
        <v>45107</v>
      </c>
      <c r="C3" s="7" t="s">
        <v>2</v>
      </c>
      <c r="D3" s="2">
        <v>30</v>
      </c>
      <c r="E3" s="2" t="s">
        <v>3</v>
      </c>
      <c r="F3" s="8">
        <v>45078</v>
      </c>
      <c r="G3" s="2"/>
    </row>
    <row r="4" spans="1:13" ht="15.75" customHeight="1" x14ac:dyDescent="0.45">
      <c r="A4" s="2" t="s">
        <v>4</v>
      </c>
      <c r="B4" s="6">
        <v>45124</v>
      </c>
      <c r="C4" s="7" t="s">
        <v>5</v>
      </c>
      <c r="D4" s="9">
        <v>32</v>
      </c>
      <c r="E4" s="2" t="s">
        <v>6</v>
      </c>
      <c r="F4" s="8">
        <v>45107</v>
      </c>
      <c r="G4" s="2"/>
    </row>
    <row r="5" spans="1:13" ht="17.25" customHeight="1" x14ac:dyDescent="0.45">
      <c r="C5" s="5"/>
      <c r="E5" s="2" t="s">
        <v>7</v>
      </c>
      <c r="F5" s="8">
        <v>45092</v>
      </c>
      <c r="G5" s="2"/>
    </row>
    <row r="6" spans="1:13" ht="15.75" customHeight="1" x14ac:dyDescent="0.45">
      <c r="C6" s="5"/>
      <c r="E6" s="2" t="s">
        <v>8</v>
      </c>
      <c r="F6" s="8">
        <v>45124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9</v>
      </c>
      <c r="C9" s="14" t="s">
        <v>10</v>
      </c>
      <c r="D9" s="14" t="s">
        <v>11</v>
      </c>
      <c r="E9" s="14" t="s">
        <v>12</v>
      </c>
      <c r="F9" s="15" t="s">
        <v>13</v>
      </c>
    </row>
    <row r="10" spans="1:13" x14ac:dyDescent="0.35">
      <c r="A10" s="2" t="s">
        <v>14</v>
      </c>
      <c r="B10" s="16"/>
      <c r="C10" s="17">
        <v>1364914302.27</v>
      </c>
      <c r="D10" s="18">
        <v>139850385.28</v>
      </c>
      <c r="E10" s="19">
        <v>128439666.48</v>
      </c>
      <c r="F10" s="20">
        <f>IF(C12&lt;=0,0,E10/C12)</f>
        <v>9.8641622708847368E-2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15</v>
      </c>
      <c r="B11" s="16"/>
      <c r="C11" s="23">
        <v>62830425.780000001</v>
      </c>
      <c r="D11" s="18">
        <v>1926311.29</v>
      </c>
      <c r="E11" s="19">
        <v>1668472.47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16</v>
      </c>
      <c r="B12" s="16"/>
      <c r="C12" s="24">
        <f>C10-C11</f>
        <v>1302083876.49</v>
      </c>
      <c r="D12" s="18">
        <v>137924073.99000001</v>
      </c>
      <c r="E12" s="19">
        <v>126771194.01000001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17</v>
      </c>
      <c r="B13" s="10"/>
      <c r="C13" s="24">
        <f>SUM(C14:C19)</f>
        <v>1302083876.49</v>
      </c>
      <c r="D13" s="18">
        <f>SUM(D14:D19)</f>
        <v>137924073.99000099</v>
      </c>
      <c r="E13" s="19">
        <f>SUM(E14:E19)</f>
        <v>126771194.010001</v>
      </c>
      <c r="F13" s="20">
        <f>IF(C13&lt;=0,0,E13/C13)</f>
        <v>9.736023638641117E-2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18</v>
      </c>
      <c r="B14" s="27">
        <v>1.9597799999999999E-2</v>
      </c>
      <c r="C14" s="23">
        <v>275000000</v>
      </c>
      <c r="D14" s="18">
        <v>0</v>
      </c>
      <c r="E14" s="19">
        <v>0</v>
      </c>
      <c r="F14" s="20">
        <f t="shared" ref="F14:F19" si="0">IF(C14&lt;=0,0,E14/C14)</f>
        <v>0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19</v>
      </c>
      <c r="B15" s="27">
        <v>1.9699999999999999E-2</v>
      </c>
      <c r="C15" s="23">
        <v>371250000</v>
      </c>
      <c r="D15" s="18">
        <v>0</v>
      </c>
      <c r="E15" s="19">
        <v>0</v>
      </c>
      <c r="F15" s="20">
        <f t="shared" si="0"/>
        <v>0</v>
      </c>
      <c r="G15" s="21"/>
      <c r="I15" s="22"/>
      <c r="J15" s="22"/>
      <c r="K15" s="22"/>
      <c r="L15" s="22"/>
      <c r="M15" s="22"/>
    </row>
    <row r="16" spans="1:13" x14ac:dyDescent="0.35">
      <c r="A16" s="26" t="s">
        <v>20</v>
      </c>
      <c r="B16" s="27">
        <v>5.4332899999999996E-2</v>
      </c>
      <c r="C16" s="23">
        <v>60000000</v>
      </c>
      <c r="D16" s="18">
        <v>0</v>
      </c>
      <c r="E16" s="19">
        <v>0</v>
      </c>
      <c r="F16" s="20">
        <f>IF(C16&lt;=0,0,E16/C16)</f>
        <v>0</v>
      </c>
      <c r="G16" s="21"/>
      <c r="I16" s="22"/>
      <c r="J16" s="22"/>
      <c r="K16" s="22"/>
      <c r="L16" s="22"/>
      <c r="M16" s="22"/>
    </row>
    <row r="17" spans="1:13" x14ac:dyDescent="0.35">
      <c r="A17" s="26" t="s">
        <v>21</v>
      </c>
      <c r="B17" s="27">
        <v>1.9300000000000001E-2</v>
      </c>
      <c r="C17" s="23">
        <v>431250000</v>
      </c>
      <c r="D17" s="18">
        <v>0</v>
      </c>
      <c r="E17" s="19">
        <v>0</v>
      </c>
      <c r="F17" s="20">
        <f t="shared" si="0"/>
        <v>0</v>
      </c>
      <c r="G17" s="21"/>
      <c r="I17" s="22"/>
      <c r="J17" s="22"/>
      <c r="K17" s="22"/>
      <c r="L17" s="22"/>
      <c r="M17" s="22"/>
    </row>
    <row r="18" spans="1:13" x14ac:dyDescent="0.35">
      <c r="A18" s="26" t="s">
        <v>22</v>
      </c>
      <c r="B18" s="27">
        <v>1.95E-2</v>
      </c>
      <c r="C18" s="23">
        <v>112500000</v>
      </c>
      <c r="D18" s="18">
        <v>85840197.500000998</v>
      </c>
      <c r="E18" s="19">
        <v>74687317.520000994</v>
      </c>
      <c r="F18" s="20">
        <f t="shared" si="0"/>
        <v>0.66388726684445332</v>
      </c>
      <c r="I18" s="22"/>
      <c r="J18" s="22"/>
      <c r="K18" s="22"/>
      <c r="L18" s="22"/>
      <c r="M18" s="22"/>
    </row>
    <row r="19" spans="1:13" x14ac:dyDescent="0.35">
      <c r="A19" s="26" t="s">
        <v>23</v>
      </c>
      <c r="B19" s="27">
        <v>0</v>
      </c>
      <c r="C19" s="17">
        <v>52083876.490000002</v>
      </c>
      <c r="D19" s="18">
        <v>52083876.490000002</v>
      </c>
      <c r="E19" s="19">
        <v>52083876.490000002</v>
      </c>
      <c r="F19" s="20">
        <f t="shared" si="0"/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13" x14ac:dyDescent="0.35">
      <c r="A23" s="26" t="s">
        <v>18</v>
      </c>
      <c r="B23" s="18">
        <v>0</v>
      </c>
      <c r="C23" s="18">
        <v>0</v>
      </c>
      <c r="D23" s="34">
        <f>IF(C14&lt;=0,0,B23/(C14/1000))</f>
        <v>0</v>
      </c>
      <c r="E23" s="35">
        <f>IF(C14&lt;=0,0,C23/(C14/1000))</f>
        <v>0</v>
      </c>
      <c r="F23" s="31"/>
    </row>
    <row r="24" spans="1:13" x14ac:dyDescent="0.35">
      <c r="A24" s="26" t="s">
        <v>19</v>
      </c>
      <c r="B24" s="18">
        <v>0</v>
      </c>
      <c r="C24" s="18">
        <v>0</v>
      </c>
      <c r="D24" s="34">
        <f t="shared" ref="D24:D28" si="1">IF(C15&lt;=0,0,B24/(C15/1000))</f>
        <v>0</v>
      </c>
      <c r="E24" s="35">
        <f t="shared" ref="E24:E28" si="2">IF(C15&lt;=0,0,C24/(C15/1000))</f>
        <v>0</v>
      </c>
      <c r="F24" s="31"/>
    </row>
    <row r="25" spans="1:13" x14ac:dyDescent="0.35">
      <c r="A25" s="26" t="s">
        <v>20</v>
      </c>
      <c r="B25" s="18">
        <v>0</v>
      </c>
      <c r="C25" s="18">
        <v>0</v>
      </c>
      <c r="D25" s="34">
        <f t="shared" si="1"/>
        <v>0</v>
      </c>
      <c r="E25" s="35">
        <f>IF(C16&lt;=0,0,C25/(C16/1000))</f>
        <v>0</v>
      </c>
      <c r="F25" s="31"/>
    </row>
    <row r="26" spans="1:13" x14ac:dyDescent="0.35">
      <c r="A26" s="26" t="s">
        <v>21</v>
      </c>
      <c r="B26" s="18">
        <v>0</v>
      </c>
      <c r="C26" s="18">
        <v>0</v>
      </c>
      <c r="D26" s="34">
        <f t="shared" si="1"/>
        <v>0</v>
      </c>
      <c r="E26" s="35">
        <f t="shared" si="2"/>
        <v>0</v>
      </c>
      <c r="F26" s="31"/>
    </row>
    <row r="27" spans="1:13" x14ac:dyDescent="0.35">
      <c r="A27" s="26" t="s">
        <v>22</v>
      </c>
      <c r="B27" s="18">
        <v>11152879.980000004</v>
      </c>
      <c r="C27" s="18">
        <v>139490.32</v>
      </c>
      <c r="D27" s="34">
        <f t="shared" si="1"/>
        <v>99.136710933333376</v>
      </c>
      <c r="E27" s="35">
        <f t="shared" si="2"/>
        <v>1.2399139555555556</v>
      </c>
      <c r="F27" s="31"/>
    </row>
    <row r="28" spans="1:13" x14ac:dyDescent="0.35">
      <c r="A28" s="26" t="s">
        <v>23</v>
      </c>
      <c r="B28" s="18">
        <v>0</v>
      </c>
      <c r="C28" s="18">
        <v>0</v>
      </c>
      <c r="D28" s="34">
        <f t="shared" si="1"/>
        <v>0</v>
      </c>
      <c r="E28" s="35">
        <f t="shared" si="2"/>
        <v>0</v>
      </c>
      <c r="F28" s="31"/>
    </row>
    <row r="29" spans="1:13" ht="18" thickBot="1" x14ac:dyDescent="0.4">
      <c r="A29" s="2" t="s">
        <v>28</v>
      </c>
      <c r="B29" s="36">
        <f>SUM(B23:B28)</f>
        <v>11152879.980000004</v>
      </c>
      <c r="C29" s="36">
        <f>SUM(C23:C28)</f>
        <v>139490.32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29</v>
      </c>
      <c r="E32" s="40"/>
    </row>
    <row r="33" spans="1:7" x14ac:dyDescent="0.35">
      <c r="E33" s="40"/>
    </row>
    <row r="34" spans="1:7" x14ac:dyDescent="0.35">
      <c r="A34" s="26" t="s">
        <v>30</v>
      </c>
    </row>
    <row r="35" spans="1:7" x14ac:dyDescent="0.35">
      <c r="A35" s="41" t="s">
        <v>31</v>
      </c>
      <c r="E35" s="42">
        <v>493913.64</v>
      </c>
      <c r="F35" s="43"/>
      <c r="G35" s="44"/>
    </row>
    <row r="36" spans="1:7" x14ac:dyDescent="0.35">
      <c r="A36" s="41" t="s">
        <v>32</v>
      </c>
      <c r="E36" s="45">
        <v>0</v>
      </c>
      <c r="F36" s="43"/>
      <c r="G36" s="44"/>
    </row>
    <row r="37" spans="1:7" x14ac:dyDescent="0.35">
      <c r="A37" s="26" t="s">
        <v>33</v>
      </c>
      <c r="E37" s="42">
        <f>SUM(E35:E36)</f>
        <v>493913.64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34</v>
      </c>
      <c r="E39" s="46"/>
      <c r="F39" s="43"/>
      <c r="G39" s="44"/>
    </row>
    <row r="40" spans="1:7" x14ac:dyDescent="0.35">
      <c r="A40" s="41" t="s">
        <v>35</v>
      </c>
      <c r="E40" s="42">
        <v>11232333.550000001</v>
      </c>
      <c r="F40" s="43"/>
      <c r="G40" s="44"/>
    </row>
    <row r="41" spans="1:7" x14ac:dyDescent="0.35">
      <c r="A41" s="41" t="s">
        <v>36</v>
      </c>
      <c r="E41" s="45">
        <v>0</v>
      </c>
      <c r="F41" s="43"/>
      <c r="G41" s="44"/>
    </row>
    <row r="42" spans="1:7" x14ac:dyDescent="0.35">
      <c r="A42" s="26" t="s">
        <v>37</v>
      </c>
      <c r="E42" s="42">
        <f>SUM(E40:E41)</f>
        <v>11232333.550000001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38</v>
      </c>
      <c r="E44" s="42">
        <v>212204.63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39</v>
      </c>
      <c r="E47" s="49">
        <f>E37+E42+E44</f>
        <v>11938451.820000002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40</v>
      </c>
      <c r="D49" s="51"/>
      <c r="E49" s="52"/>
      <c r="F49" s="43"/>
      <c r="G49" s="44"/>
    </row>
    <row r="50" spans="1:7" x14ac:dyDescent="0.35">
      <c r="D50" s="53" t="s">
        <v>41</v>
      </c>
      <c r="E50" s="53" t="s">
        <v>42</v>
      </c>
      <c r="F50" s="43"/>
      <c r="G50" s="44"/>
    </row>
    <row r="51" spans="1:7" x14ac:dyDescent="0.35">
      <c r="A51" s="26" t="s">
        <v>43</v>
      </c>
      <c r="D51" s="54">
        <v>19365</v>
      </c>
      <c r="E51" s="48">
        <v>137924073.99000001</v>
      </c>
      <c r="F51" s="43"/>
      <c r="G51" s="44"/>
    </row>
    <row r="52" spans="1:7" x14ac:dyDescent="0.35">
      <c r="A52" s="26" t="s">
        <v>44</v>
      </c>
      <c r="D52" s="10"/>
      <c r="E52" s="45">
        <f>D12-E12</f>
        <v>11152879.980000004</v>
      </c>
      <c r="F52" s="43"/>
      <c r="G52" s="44"/>
    </row>
    <row r="53" spans="1:7" x14ac:dyDescent="0.35">
      <c r="A53" s="26"/>
      <c r="D53" s="55">
        <v>18646</v>
      </c>
      <c r="E53" s="56">
        <f>E51-E52</f>
        <v>126771194.01000001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45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39</v>
      </c>
      <c r="E57" s="57">
        <f>E47</f>
        <v>11938451.820000002</v>
      </c>
      <c r="F57" s="43"/>
      <c r="G57" s="44"/>
    </row>
    <row r="58" spans="1:7" x14ac:dyDescent="0.35">
      <c r="A58" s="26" t="s">
        <v>46</v>
      </c>
      <c r="E58" s="57">
        <v>0</v>
      </c>
      <c r="F58" s="43"/>
      <c r="G58" s="44"/>
    </row>
    <row r="59" spans="1:7" x14ac:dyDescent="0.35">
      <c r="A59" s="26" t="s">
        <v>47</v>
      </c>
      <c r="E59" s="12">
        <f>SUM(E57:E58)</f>
        <v>11938451.820000002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48</v>
      </c>
      <c r="E61" s="25"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49</v>
      </c>
      <c r="F63" s="43"/>
      <c r="G63" s="44"/>
    </row>
    <row r="64" spans="1:7" x14ac:dyDescent="0.35">
      <c r="A64" s="41" t="s">
        <v>50</v>
      </c>
      <c r="E64" s="57">
        <v>116541.99</v>
      </c>
      <c r="F64" s="43"/>
      <c r="G64" s="44"/>
    </row>
    <row r="65" spans="1:7" x14ac:dyDescent="0.35">
      <c r="A65" s="41" t="s">
        <v>51</v>
      </c>
      <c r="E65" s="57">
        <v>116541.99</v>
      </c>
      <c r="F65" s="43"/>
      <c r="G65" s="44"/>
    </row>
    <row r="66" spans="1:7" x14ac:dyDescent="0.35">
      <c r="A66" s="41" t="s">
        <v>52</v>
      </c>
      <c r="E66" s="12"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53</v>
      </c>
      <c r="F68" s="43"/>
      <c r="G68" s="44"/>
    </row>
    <row r="69" spans="1:7" x14ac:dyDescent="0.35">
      <c r="A69" s="41" t="s">
        <v>54</v>
      </c>
      <c r="F69" s="43"/>
      <c r="G69" s="44"/>
    </row>
    <row r="70" spans="1:7" x14ac:dyDescent="0.35">
      <c r="A70" s="58" t="s">
        <v>55</v>
      </c>
      <c r="E70" s="57">
        <v>0</v>
      </c>
      <c r="F70" s="43"/>
      <c r="G70" s="44"/>
    </row>
    <row r="71" spans="1:7" x14ac:dyDescent="0.35">
      <c r="A71" s="58" t="s">
        <v>56</v>
      </c>
      <c r="E71" s="57">
        <v>0</v>
      </c>
      <c r="F71" s="43"/>
      <c r="G71" s="44"/>
    </row>
    <row r="72" spans="1:7" x14ac:dyDescent="0.35">
      <c r="A72" s="58" t="s">
        <v>57</v>
      </c>
      <c r="E72" s="57">
        <v>0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58</v>
      </c>
      <c r="E74" s="57">
        <v>0</v>
      </c>
      <c r="F74" s="43"/>
      <c r="G74" s="44"/>
    </row>
    <row r="75" spans="1:7" x14ac:dyDescent="0.35">
      <c r="A75" s="58" t="s">
        <v>59</v>
      </c>
      <c r="E75" s="57"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60</v>
      </c>
      <c r="F77" s="43"/>
      <c r="G77" s="44"/>
    </row>
    <row r="78" spans="1:7" x14ac:dyDescent="0.35">
      <c r="A78" s="58" t="s">
        <v>61</v>
      </c>
      <c r="E78" s="57">
        <v>0</v>
      </c>
      <c r="F78" s="43"/>
      <c r="G78" s="44"/>
    </row>
    <row r="79" spans="1:7" x14ac:dyDescent="0.35">
      <c r="A79" s="58" t="s">
        <v>62</v>
      </c>
      <c r="E79" s="57">
        <v>0</v>
      </c>
      <c r="F79" s="43"/>
      <c r="G79" s="44"/>
    </row>
    <row r="80" spans="1:7" x14ac:dyDescent="0.35">
      <c r="A80" s="58" t="s">
        <v>63</v>
      </c>
      <c r="E80" s="57">
        <v>0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64</v>
      </c>
      <c r="E82" s="57">
        <v>0</v>
      </c>
      <c r="F82" s="43"/>
      <c r="G82" s="44"/>
    </row>
    <row r="83" spans="1:7" x14ac:dyDescent="0.35">
      <c r="A83" s="58" t="s">
        <v>65</v>
      </c>
      <c r="E83" s="57"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66</v>
      </c>
      <c r="F85" s="43"/>
      <c r="G85" s="44"/>
    </row>
    <row r="86" spans="1:7" x14ac:dyDescent="0.35">
      <c r="A86" s="58" t="s">
        <v>67</v>
      </c>
      <c r="E86" s="57">
        <v>0</v>
      </c>
      <c r="F86" s="43"/>
      <c r="G86" s="44"/>
    </row>
    <row r="87" spans="1:7" x14ac:dyDescent="0.35">
      <c r="A87" s="58" t="s">
        <v>68</v>
      </c>
      <c r="E87" s="57">
        <v>0</v>
      </c>
      <c r="F87" s="43"/>
      <c r="G87" s="44"/>
    </row>
    <row r="88" spans="1:7" x14ac:dyDescent="0.35">
      <c r="A88" s="58" t="s">
        <v>69</v>
      </c>
      <c r="E88" s="57">
        <v>0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70</v>
      </c>
      <c r="E90" s="57">
        <v>0</v>
      </c>
      <c r="F90" s="43"/>
      <c r="G90" s="44"/>
    </row>
    <row r="91" spans="1:7" x14ac:dyDescent="0.35">
      <c r="A91" s="58" t="s">
        <v>71</v>
      </c>
      <c r="E91" s="57"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72</v>
      </c>
      <c r="F93" s="43"/>
      <c r="G93" s="44"/>
    </row>
    <row r="94" spans="1:7" x14ac:dyDescent="0.35">
      <c r="A94" s="58" t="s">
        <v>73</v>
      </c>
      <c r="E94" s="57">
        <v>0</v>
      </c>
      <c r="F94" s="43"/>
      <c r="G94" s="44"/>
    </row>
    <row r="95" spans="1:7" x14ac:dyDescent="0.35">
      <c r="A95" s="58" t="s">
        <v>74</v>
      </c>
      <c r="E95" s="57">
        <v>0</v>
      </c>
      <c r="F95" s="43"/>
      <c r="G95" s="44"/>
    </row>
    <row r="96" spans="1:7" x14ac:dyDescent="0.35">
      <c r="A96" s="58" t="s">
        <v>75</v>
      </c>
      <c r="E96" s="57">
        <v>0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76</v>
      </c>
      <c r="E98" s="57">
        <v>0</v>
      </c>
      <c r="F98" s="43"/>
      <c r="G98" s="44"/>
    </row>
    <row r="99" spans="1:7" x14ac:dyDescent="0.35">
      <c r="A99" s="58" t="s">
        <v>77</v>
      </c>
      <c r="E99" s="57"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78</v>
      </c>
      <c r="F101" s="43"/>
      <c r="G101" s="44"/>
    </row>
    <row r="102" spans="1:7" x14ac:dyDescent="0.35">
      <c r="A102" s="58" t="s">
        <v>79</v>
      </c>
      <c r="E102" s="57">
        <v>0</v>
      </c>
      <c r="F102" s="43"/>
      <c r="G102" s="44"/>
    </row>
    <row r="103" spans="1:7" x14ac:dyDescent="0.35">
      <c r="A103" s="58" t="s">
        <v>80</v>
      </c>
      <c r="E103" s="57">
        <v>0</v>
      </c>
      <c r="F103" s="43"/>
      <c r="G103" s="44"/>
    </row>
    <row r="104" spans="1:7" x14ac:dyDescent="0.35">
      <c r="A104" s="58" t="s">
        <v>81</v>
      </c>
      <c r="E104" s="57">
        <v>139490.32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82</v>
      </c>
      <c r="E106" s="57">
        <v>139490.32</v>
      </c>
      <c r="F106" s="43"/>
      <c r="G106" s="44"/>
    </row>
    <row r="107" spans="1:7" x14ac:dyDescent="0.35">
      <c r="A107" s="58" t="s">
        <v>83</v>
      </c>
      <c r="E107" s="57"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84</v>
      </c>
      <c r="F109" s="43"/>
      <c r="G109" s="44"/>
    </row>
    <row r="110" spans="1:7" x14ac:dyDescent="0.35">
      <c r="A110" s="58" t="s">
        <v>85</v>
      </c>
      <c r="E110" s="12">
        <f>E72+E80+E88+E96+E104</f>
        <v>139490.32</v>
      </c>
      <c r="F110" s="43"/>
      <c r="G110" s="44"/>
    </row>
    <row r="111" spans="1:7" x14ac:dyDescent="0.35">
      <c r="A111" s="58" t="s">
        <v>86</v>
      </c>
      <c r="E111" s="12">
        <f>E74+E82+E90+E98+E106</f>
        <v>139490.32</v>
      </c>
      <c r="F111" s="43"/>
      <c r="G111" s="44"/>
    </row>
    <row r="112" spans="1:7" x14ac:dyDescent="0.35">
      <c r="A112" s="58" t="s">
        <v>87</v>
      </c>
      <c r="E112" s="12">
        <f>E70+E78+E94+E102</f>
        <v>0</v>
      </c>
      <c r="F112" s="43"/>
      <c r="G112" s="44"/>
    </row>
    <row r="113" spans="1:7" x14ac:dyDescent="0.35">
      <c r="A113" s="58" t="s">
        <v>88</v>
      </c>
      <c r="E113" s="12">
        <f>E75+E83+E99+E107</f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89</v>
      </c>
      <c r="E115" s="22">
        <v>11682419.512266669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90</v>
      </c>
      <c r="E117" s="59">
        <v>11152879.980000004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91</v>
      </c>
      <c r="E119" s="57">
        <v>0</v>
      </c>
      <c r="F119" s="43"/>
      <c r="G119" s="44"/>
    </row>
    <row r="120" spans="1:7" x14ac:dyDescent="0.35">
      <c r="A120" s="41" t="s">
        <v>92</v>
      </c>
      <c r="E120" s="60">
        <v>11152879.980000004</v>
      </c>
      <c r="F120" s="43"/>
      <c r="G120" s="44"/>
    </row>
    <row r="121" spans="1:7" x14ac:dyDescent="0.35">
      <c r="A121" s="41" t="s">
        <v>93</v>
      </c>
      <c r="E121" s="12"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94</v>
      </c>
      <c r="E123" s="12"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95</v>
      </c>
      <c r="E125" s="57">
        <v>0</v>
      </c>
      <c r="F125" s="43"/>
      <c r="G125" s="44"/>
    </row>
    <row r="126" spans="1:7" x14ac:dyDescent="0.35">
      <c r="A126" s="41" t="s">
        <v>96</v>
      </c>
      <c r="E126" s="12">
        <v>0</v>
      </c>
      <c r="F126" s="43"/>
      <c r="G126" s="44"/>
    </row>
    <row r="127" spans="1:7" x14ac:dyDescent="0.35">
      <c r="A127" s="41" t="s">
        <v>97</v>
      </c>
      <c r="E127" s="12"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98</v>
      </c>
      <c r="E129" s="12">
        <v>529539.53226666525</v>
      </c>
      <c r="F129" s="43"/>
      <c r="G129" s="44"/>
    </row>
    <row r="130" spans="1:7" x14ac:dyDescent="0.35">
      <c r="A130" s="41" t="s">
        <v>99</v>
      </c>
      <c r="E130" s="57">
        <v>0</v>
      </c>
      <c r="F130" s="43"/>
      <c r="G130" s="44"/>
    </row>
    <row r="131" spans="1:7" x14ac:dyDescent="0.35">
      <c r="A131" s="26" t="s">
        <v>100</v>
      </c>
      <c r="E131" s="12">
        <f>E129-E130</f>
        <v>529539.53226666525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101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102</v>
      </c>
      <c r="E135" s="57">
        <v>0</v>
      </c>
      <c r="F135" s="43"/>
      <c r="G135" s="44"/>
    </row>
    <row r="136" spans="1:7" hidden="1" x14ac:dyDescent="0.35">
      <c r="A136" s="26" t="s">
        <v>103</v>
      </c>
      <c r="E136" s="61">
        <v>0</v>
      </c>
      <c r="F136" s="43"/>
      <c r="G136" s="44"/>
    </row>
    <row r="137" spans="1:7" hidden="1" x14ac:dyDescent="0.35">
      <c r="A137" s="26" t="s">
        <v>104</v>
      </c>
      <c r="E137" s="12"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105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106</v>
      </c>
      <c r="E143" s="12">
        <v>3255209.69</v>
      </c>
      <c r="F143" s="43"/>
      <c r="G143" s="44"/>
    </row>
    <row r="144" spans="1:7" x14ac:dyDescent="0.35">
      <c r="A144" s="26" t="s">
        <v>107</v>
      </c>
      <c r="E144" s="12">
        <v>3255209.69</v>
      </c>
      <c r="G144" s="44"/>
    </row>
    <row r="145" spans="1:256" x14ac:dyDescent="0.35">
      <c r="A145" s="26" t="s">
        <v>108</v>
      </c>
      <c r="E145" s="57">
        <v>3255209.69</v>
      </c>
      <c r="F145" s="43"/>
      <c r="G145" s="44"/>
    </row>
    <row r="146" spans="1:256" x14ac:dyDescent="0.35">
      <c r="A146" s="62" t="s">
        <v>109</v>
      </c>
      <c r="B146" s="62"/>
      <c r="C146" s="62"/>
      <c r="D146" s="62"/>
      <c r="E146" s="57"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110</v>
      </c>
      <c r="E147" s="12">
        <v>3255209.69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111</v>
      </c>
      <c r="D149" s="63"/>
      <c r="E149" s="22">
        <f>E144</f>
        <v>3255209.69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112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113</v>
      </c>
      <c r="E153" s="64">
        <v>4.2159095299999998E-2</v>
      </c>
      <c r="F153" s="43"/>
      <c r="G153" s="44"/>
    </row>
    <row r="154" spans="1:256" x14ac:dyDescent="0.35">
      <c r="A154" s="26" t="s">
        <v>114</v>
      </c>
      <c r="E154" s="60">
        <v>19.013347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42</v>
      </c>
      <c r="E156" s="53" t="s">
        <v>41</v>
      </c>
      <c r="F156" s="43"/>
      <c r="G156" s="44"/>
    </row>
    <row r="157" spans="1:256" x14ac:dyDescent="0.35">
      <c r="A157" s="26" t="s">
        <v>115</v>
      </c>
      <c r="D157" s="12">
        <v>178385.25</v>
      </c>
      <c r="E157" s="2">
        <v>13</v>
      </c>
      <c r="F157" s="65"/>
      <c r="G157" s="44"/>
    </row>
    <row r="158" spans="1:256" x14ac:dyDescent="0.35">
      <c r="A158" s="26" t="s">
        <v>116</v>
      </c>
      <c r="D158" s="61">
        <v>212204.63</v>
      </c>
      <c r="F158" s="43"/>
      <c r="G158" s="44"/>
    </row>
    <row r="159" spans="1:256" x14ac:dyDescent="0.35">
      <c r="A159" s="2" t="s">
        <v>117</v>
      </c>
      <c r="D159" s="22">
        <f>+D157-D158</f>
        <v>-33819.380000000005</v>
      </c>
    </row>
    <row r="160" spans="1:256" x14ac:dyDescent="0.35">
      <c r="A160" s="26" t="s">
        <v>118</v>
      </c>
      <c r="D160" s="12">
        <v>139850385.28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119</v>
      </c>
      <c r="D162" s="66">
        <v>-7.3319609999999997E-3</v>
      </c>
      <c r="F162" s="65"/>
      <c r="G162" s="44"/>
    </row>
    <row r="163" spans="1:7" x14ac:dyDescent="0.35">
      <c r="A163" s="26" t="s">
        <v>120</v>
      </c>
      <c r="D163" s="66">
        <v>2.5544491999999999E-3</v>
      </c>
      <c r="F163" s="65"/>
      <c r="G163" s="44"/>
    </row>
    <row r="164" spans="1:7" x14ac:dyDescent="0.35">
      <c r="A164" s="26" t="s">
        <v>121</v>
      </c>
      <c r="D164" s="66">
        <v>-1.09491808E-2</v>
      </c>
      <c r="F164" s="65"/>
      <c r="G164" s="44"/>
    </row>
    <row r="165" spans="1:7" x14ac:dyDescent="0.35">
      <c r="A165" s="26" t="s">
        <v>122</v>
      </c>
      <c r="D165" s="66">
        <f>IF(D160&lt;=0,0,12*(D157-D158)/D160)</f>
        <v>-2.9019051980977142E-3</v>
      </c>
      <c r="F165" s="43"/>
      <c r="G165" s="44"/>
    </row>
    <row r="166" spans="1:7" x14ac:dyDescent="0.35">
      <c r="A166" s="26" t="s">
        <v>123</v>
      </c>
      <c r="D166" s="64">
        <f>AVERAGE(D162:D165)</f>
        <v>-4.6571494495244291E-3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124</v>
      </c>
      <c r="D168" s="22">
        <v>14181063.659999998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125</v>
      </c>
      <c r="D170" s="53" t="s">
        <v>42</v>
      </c>
      <c r="E170" s="53" t="s">
        <v>41</v>
      </c>
      <c r="F170" s="67" t="s">
        <v>126</v>
      </c>
      <c r="G170" s="44"/>
    </row>
    <row r="171" spans="1:7" x14ac:dyDescent="0.35">
      <c r="A171" s="41" t="s">
        <v>127</v>
      </c>
      <c r="D171" s="57">
        <v>2216343.5499999998</v>
      </c>
      <c r="E171" s="68">
        <v>163</v>
      </c>
      <c r="F171" s="66">
        <v>1.7255911750168846E-2</v>
      </c>
      <c r="G171" s="44"/>
    </row>
    <row r="172" spans="1:7" x14ac:dyDescent="0.35">
      <c r="A172" s="41" t="s">
        <v>128</v>
      </c>
      <c r="D172" s="57">
        <v>409920.09</v>
      </c>
      <c r="E172" s="68">
        <v>37</v>
      </c>
      <c r="F172" s="66">
        <v>3.191538106834237E-3</v>
      </c>
      <c r="G172" s="44"/>
    </row>
    <row r="173" spans="1:7" x14ac:dyDescent="0.35">
      <c r="A173" s="41" t="s">
        <v>129</v>
      </c>
      <c r="D173" s="19">
        <v>198472.32000000001</v>
      </c>
      <c r="E173" s="69">
        <v>14</v>
      </c>
      <c r="F173" s="66">
        <v>1.5452572047195804E-3</v>
      </c>
      <c r="G173" s="44"/>
    </row>
    <row r="174" spans="1:7" x14ac:dyDescent="0.35">
      <c r="A174" s="41" t="s">
        <v>130</v>
      </c>
      <c r="D174" s="70">
        <v>0</v>
      </c>
      <c r="E174" s="71">
        <v>0</v>
      </c>
      <c r="F174" s="72">
        <v>0</v>
      </c>
      <c r="G174" s="44"/>
    </row>
    <row r="175" spans="1:7" x14ac:dyDescent="0.35">
      <c r="A175" s="26" t="s">
        <v>131</v>
      </c>
      <c r="D175" s="73">
        <f>SUM(D171:D174)</f>
        <v>2824735.9599999995</v>
      </c>
      <c r="E175" s="68">
        <f>SUM(E171:E174)</f>
        <v>214</v>
      </c>
      <c r="F175" s="74">
        <f>SUM(F171:F174)</f>
        <v>2.1992707061722662E-2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132</v>
      </c>
      <c r="D177" s="66"/>
      <c r="E177" s="66"/>
      <c r="F177" s="65"/>
      <c r="G177" s="44"/>
    </row>
    <row r="178" spans="1:7" x14ac:dyDescent="0.35">
      <c r="A178" s="26" t="s">
        <v>133</v>
      </c>
      <c r="D178" s="66">
        <v>3.8823165E-3</v>
      </c>
      <c r="E178" s="66">
        <v>2.1535221999999998E-3</v>
      </c>
      <c r="F178" s="65"/>
      <c r="G178" s="44"/>
    </row>
    <row r="179" spans="1:7" x14ac:dyDescent="0.35">
      <c r="A179" s="26" t="s">
        <v>134</v>
      </c>
      <c r="D179" s="66">
        <v>3.7400958E-3</v>
      </c>
      <c r="E179" s="66">
        <v>2.0329234E-3</v>
      </c>
      <c r="F179" s="65"/>
      <c r="G179" s="44"/>
    </row>
    <row r="180" spans="1:7" x14ac:dyDescent="0.35">
      <c r="A180" s="26" t="s">
        <v>135</v>
      </c>
      <c r="D180" s="66">
        <v>4.8828105000000002E-3</v>
      </c>
      <c r="E180" s="66">
        <v>2.6336174000000001E-3</v>
      </c>
      <c r="F180" s="65"/>
      <c r="G180" s="44"/>
    </row>
    <row r="181" spans="1:7" x14ac:dyDescent="0.35">
      <c r="A181" s="26" t="s">
        <v>136</v>
      </c>
      <c r="D181" s="66">
        <v>4.7367953115538177E-3</v>
      </c>
      <c r="E181" s="66">
        <f>IF(D53&lt;=0,0,SUM('Jun23'!E172:E174)/D53)</f>
        <v>2.7351710822696557E-3</v>
      </c>
      <c r="F181" s="43"/>
      <c r="G181" s="44"/>
    </row>
    <row r="182" spans="1:7" x14ac:dyDescent="0.35">
      <c r="A182" s="26" t="s">
        <v>137</v>
      </c>
      <c r="D182" s="66">
        <f>AVERAGE(D178:D181)</f>
        <v>4.3105045278884549E-3</v>
      </c>
      <c r="E182" s="66">
        <f>AVERAGE(E178:E181)</f>
        <v>2.3888085205674139E-3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138</v>
      </c>
      <c r="D184" s="75">
        <v>668580.43000000005</v>
      </c>
      <c r="F184" s="43"/>
      <c r="G184" s="44"/>
    </row>
    <row r="185" spans="1:7" x14ac:dyDescent="0.35">
      <c r="A185" s="2" t="s">
        <v>139</v>
      </c>
      <c r="D185" s="66">
        <v>5.2054045944140486E-3</v>
      </c>
      <c r="F185" s="43"/>
      <c r="G185" s="44"/>
    </row>
    <row r="186" spans="1:7" x14ac:dyDescent="0.35">
      <c r="A186" s="2" t="s">
        <v>140</v>
      </c>
      <c r="D186" s="66">
        <v>4.9000000000000002E-2</v>
      </c>
      <c r="F186" s="43"/>
      <c r="G186" s="44"/>
    </row>
    <row r="187" spans="1:7" x14ac:dyDescent="0.35">
      <c r="A187" s="2" t="s">
        <v>141</v>
      </c>
      <c r="D187" s="76" t="str">
        <f>+IF(D185&lt;=D186,"No","Yes")</f>
        <v>No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142</v>
      </c>
      <c r="D189" s="77">
        <v>872763.67</v>
      </c>
      <c r="F189" s="43"/>
      <c r="G189" s="78"/>
    </row>
    <row r="190" spans="1:7" x14ac:dyDescent="0.35">
      <c r="A190" s="2" t="s">
        <v>143</v>
      </c>
      <c r="B190" s="79"/>
      <c r="C190" s="79"/>
      <c r="D190" s="80">
        <v>72</v>
      </c>
      <c r="F190" s="43"/>
      <c r="G190" s="78"/>
    </row>
    <row r="191" spans="1:7" x14ac:dyDescent="0.35">
      <c r="F191" s="43"/>
      <c r="G191" s="78"/>
    </row>
    <row r="192" spans="1:7" x14ac:dyDescent="0.35">
      <c r="A192" s="2" t="s">
        <v>144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1"/>
      <c r="F194" s="43"/>
      <c r="G194" s="44"/>
    </row>
    <row r="195" spans="1:7" x14ac:dyDescent="0.35">
      <c r="A195" s="26" t="s">
        <v>145</v>
      </c>
      <c r="E195" s="10"/>
      <c r="F195" s="43"/>
      <c r="G195" s="44"/>
    </row>
    <row r="196" spans="1:7" x14ac:dyDescent="0.35">
      <c r="A196" s="26" t="s">
        <v>146</v>
      </c>
      <c r="E196" s="10"/>
      <c r="F196" s="43"/>
      <c r="G196" s="44"/>
    </row>
    <row r="197" spans="1:7" x14ac:dyDescent="0.35">
      <c r="A197" s="26" t="s">
        <v>147</v>
      </c>
      <c r="E197" s="81"/>
      <c r="F197" s="43"/>
      <c r="G197" s="44"/>
    </row>
    <row r="198" spans="1:7" x14ac:dyDescent="0.35">
      <c r="A198" s="26" t="s">
        <v>148</v>
      </c>
      <c r="E198" s="81" t="s">
        <v>156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149</v>
      </c>
      <c r="E200" s="10"/>
      <c r="F200" s="43"/>
      <c r="G200" s="44"/>
    </row>
    <row r="201" spans="1:7" x14ac:dyDescent="0.35">
      <c r="A201" s="26" t="s">
        <v>150</v>
      </c>
      <c r="E201" s="81" t="s">
        <v>156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151</v>
      </c>
      <c r="E203" s="10"/>
      <c r="F203" s="43"/>
      <c r="G203" s="44"/>
    </row>
    <row r="204" spans="1:7" x14ac:dyDescent="0.35">
      <c r="A204" s="26" t="s">
        <v>152</v>
      </c>
      <c r="E204" s="81" t="s">
        <v>156</v>
      </c>
      <c r="F204" s="43"/>
      <c r="G204" s="44"/>
    </row>
    <row r="205" spans="1:7" x14ac:dyDescent="0.35">
      <c r="A205" s="26"/>
      <c r="E205" s="81"/>
      <c r="F205" s="43"/>
      <c r="G205" s="44"/>
    </row>
    <row r="206" spans="1:7" x14ac:dyDescent="0.35">
      <c r="A206" s="26" t="s">
        <v>153</v>
      </c>
      <c r="E206" s="10"/>
      <c r="G206" s="44"/>
    </row>
    <row r="207" spans="1:7" x14ac:dyDescent="0.35">
      <c r="A207" s="26" t="s">
        <v>154</v>
      </c>
      <c r="E207" s="81" t="s">
        <v>156</v>
      </c>
      <c r="G207" s="44"/>
    </row>
    <row r="214" spans="1:5" x14ac:dyDescent="0.35">
      <c r="A214" s="82"/>
      <c r="B214" s="82"/>
      <c r="C214" s="82"/>
      <c r="D214" s="82"/>
      <c r="E214" s="82"/>
    </row>
    <row r="215" spans="1:5" x14ac:dyDescent="0.35">
      <c r="A215" s="82"/>
      <c r="B215" s="82"/>
      <c r="C215" s="82"/>
      <c r="D215" s="82"/>
      <c r="E215" s="82"/>
    </row>
    <row r="216" spans="1:5" x14ac:dyDescent="0.35">
      <c r="A216" s="82"/>
      <c r="B216" s="82"/>
      <c r="C216" s="82"/>
      <c r="D216" s="82"/>
      <c r="E216" s="82"/>
    </row>
    <row r="217" spans="1:5" x14ac:dyDescent="0.35">
      <c r="A217" s="82"/>
      <c r="B217" s="82"/>
      <c r="C217" s="82"/>
      <c r="D217" s="82"/>
      <c r="E217" s="82"/>
    </row>
    <row r="218" spans="1:5" x14ac:dyDescent="0.35">
      <c r="A218" s="82"/>
      <c r="B218" s="82"/>
      <c r="C218" s="82"/>
      <c r="D218" s="82"/>
      <c r="E218" s="82"/>
    </row>
    <row r="219" spans="1:5" x14ac:dyDescent="0.35">
      <c r="A219" s="82"/>
      <c r="B219" s="82"/>
      <c r="C219" s="82"/>
      <c r="D219" s="82"/>
      <c r="E219" s="82"/>
    </row>
    <row r="220" spans="1:5" x14ac:dyDescent="0.35">
      <c r="A220" s="82"/>
      <c r="B220" s="82"/>
      <c r="C220" s="82"/>
      <c r="D220" s="82"/>
      <c r="E220" s="82"/>
    </row>
    <row r="222" spans="1:5" x14ac:dyDescent="0.35">
      <c r="A222" s="82"/>
      <c r="B222" s="82"/>
      <c r="C222" s="82"/>
      <c r="D222" s="82"/>
      <c r="E222" s="82"/>
    </row>
    <row r="223" spans="1:5" x14ac:dyDescent="0.35">
      <c r="A223" s="82"/>
      <c r="B223" s="82"/>
      <c r="C223" s="82"/>
      <c r="D223" s="82"/>
      <c r="E223" s="82"/>
    </row>
    <row r="224" spans="1:5" x14ac:dyDescent="0.35">
      <c r="A224" s="82"/>
      <c r="B224" s="82"/>
      <c r="C224" s="82"/>
      <c r="D224" s="82"/>
      <c r="E224" s="82"/>
    </row>
    <row r="225" spans="1:5" x14ac:dyDescent="0.35">
      <c r="A225" s="82"/>
      <c r="B225" s="82"/>
      <c r="C225" s="82"/>
      <c r="D225" s="82"/>
      <c r="E225" s="82"/>
    </row>
    <row r="226" spans="1:5" x14ac:dyDescent="0.35">
      <c r="A226" s="82"/>
      <c r="B226" s="82"/>
      <c r="C226" s="82"/>
      <c r="D226" s="82"/>
      <c r="E226" s="82"/>
    </row>
    <row r="227" spans="1:5" x14ac:dyDescent="0.35">
      <c r="A227" s="82"/>
      <c r="B227" s="82"/>
      <c r="C227" s="82"/>
      <c r="D227" s="82"/>
      <c r="E227" s="82"/>
    </row>
    <row r="228" spans="1:5" x14ac:dyDescent="0.35">
      <c r="A228" s="82"/>
      <c r="B228" s="82"/>
      <c r="C228" s="82"/>
      <c r="D228" s="82"/>
      <c r="E228" s="82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19-C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A2512-94BE-4AE8-98FC-749B4DBA4C3D}">
  <sheetPr codeName="Sheet9">
    <pageSetUpPr fitToPage="1"/>
  </sheetPr>
  <dimension ref="A1:IV228"/>
  <sheetViews>
    <sheetView showRuler="0" zoomScale="80" zoomScaleNormal="80" zoomScaleSheetLayoutView="90" workbookViewId="0">
      <selection activeCell="G43" sqref="G43"/>
    </sheetView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0</v>
      </c>
    </row>
    <row r="2" spans="1:13" ht="15.75" customHeight="1" x14ac:dyDescent="0.45">
      <c r="C2" s="5"/>
    </row>
    <row r="3" spans="1:13" ht="15.75" customHeight="1" x14ac:dyDescent="0.45">
      <c r="A3" s="2" t="s">
        <v>1</v>
      </c>
      <c r="B3" s="6">
        <v>45077</v>
      </c>
      <c r="C3" s="7" t="s">
        <v>2</v>
      </c>
      <c r="D3" s="2">
        <v>30</v>
      </c>
      <c r="E3" s="2" t="s">
        <v>3</v>
      </c>
      <c r="F3" s="8">
        <v>45047</v>
      </c>
      <c r="G3" s="2"/>
    </row>
    <row r="4" spans="1:13" ht="15.75" customHeight="1" x14ac:dyDescent="0.45">
      <c r="A4" s="2" t="s">
        <v>4</v>
      </c>
      <c r="B4" s="6">
        <v>45092</v>
      </c>
      <c r="C4" s="7" t="s">
        <v>5</v>
      </c>
      <c r="D4" s="9">
        <v>31</v>
      </c>
      <c r="E4" s="2" t="s">
        <v>6</v>
      </c>
      <c r="F4" s="8">
        <v>45077</v>
      </c>
      <c r="G4" s="2"/>
    </row>
    <row r="5" spans="1:13" ht="17.25" customHeight="1" x14ac:dyDescent="0.45">
      <c r="C5" s="5"/>
      <c r="E5" s="2" t="s">
        <v>7</v>
      </c>
      <c r="F5" s="8">
        <v>45061</v>
      </c>
      <c r="G5" s="2"/>
    </row>
    <row r="6" spans="1:13" ht="15.75" customHeight="1" x14ac:dyDescent="0.45">
      <c r="C6" s="5"/>
      <c r="E6" s="2" t="s">
        <v>8</v>
      </c>
      <c r="F6" s="8">
        <v>45092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9</v>
      </c>
      <c r="C9" s="14" t="s">
        <v>10</v>
      </c>
      <c r="D9" s="14" t="s">
        <v>11</v>
      </c>
      <c r="E9" s="14" t="s">
        <v>12</v>
      </c>
      <c r="F9" s="15" t="s">
        <v>13</v>
      </c>
    </row>
    <row r="10" spans="1:13" x14ac:dyDescent="0.35">
      <c r="A10" s="2" t="s">
        <v>14</v>
      </c>
      <c r="B10" s="16"/>
      <c r="C10" s="17">
        <v>1364914302.27</v>
      </c>
      <c r="D10" s="18">
        <v>152046082.24000001</v>
      </c>
      <c r="E10" s="19">
        <v>139850385.28</v>
      </c>
      <c r="F10" s="20">
        <f>IF(C12&lt;=0,0,E10/C12)</f>
        <v>0.10740505109163299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15</v>
      </c>
      <c r="B11" s="16"/>
      <c r="C11" s="23">
        <v>62830425.780000001</v>
      </c>
      <c r="D11" s="18">
        <v>2219896.2999999998</v>
      </c>
      <c r="E11" s="19">
        <v>1926311.29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16</v>
      </c>
      <c r="B12" s="16"/>
      <c r="C12" s="24">
        <f>C10-C11</f>
        <v>1302083876.49</v>
      </c>
      <c r="D12" s="18">
        <v>149826185.94</v>
      </c>
      <c r="E12" s="19">
        <v>137924073.99000001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17</v>
      </c>
      <c r="B13" s="10"/>
      <c r="C13" s="24">
        <f>SUM(C14:C19)</f>
        <v>1302083876.49</v>
      </c>
      <c r="D13" s="18">
        <f>SUM(D14:D19)</f>
        <v>149826185.94000101</v>
      </c>
      <c r="E13" s="19">
        <f>SUM(E14:E19)</f>
        <v>137924073.99000102</v>
      </c>
      <c r="F13" s="20">
        <f>IF(C13&lt;=0,0,E13/C13)</f>
        <v>0.10592564463803979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18</v>
      </c>
      <c r="B14" s="27">
        <v>1.9597799999999999E-2</v>
      </c>
      <c r="C14" s="23">
        <v>275000000</v>
      </c>
      <c r="D14" s="18">
        <v>0</v>
      </c>
      <c r="E14" s="19">
        <v>0</v>
      </c>
      <c r="F14" s="20">
        <f t="shared" ref="F14:F19" si="0">IF(C14&lt;=0,0,E14/C14)</f>
        <v>0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19</v>
      </c>
      <c r="B15" s="27">
        <v>1.9699999999999999E-2</v>
      </c>
      <c r="C15" s="23">
        <v>371250000</v>
      </c>
      <c r="D15" s="18">
        <v>0</v>
      </c>
      <c r="E15" s="19">
        <v>0</v>
      </c>
      <c r="F15" s="20">
        <f t="shared" si="0"/>
        <v>0</v>
      </c>
      <c r="G15" s="21"/>
      <c r="I15" s="22"/>
      <c r="J15" s="22"/>
      <c r="K15" s="22"/>
      <c r="L15" s="22"/>
      <c r="M15" s="22"/>
    </row>
    <row r="16" spans="1:13" x14ac:dyDescent="0.35">
      <c r="A16" s="26" t="s">
        <v>20</v>
      </c>
      <c r="B16" s="27">
        <v>5.3474300000000002E-2</v>
      </c>
      <c r="C16" s="23">
        <v>60000000</v>
      </c>
      <c r="D16" s="18">
        <v>0</v>
      </c>
      <c r="E16" s="19">
        <v>0</v>
      </c>
      <c r="F16" s="20">
        <f>IF(C16&lt;=0,0,E16/C16)</f>
        <v>0</v>
      </c>
      <c r="G16" s="21"/>
      <c r="I16" s="22"/>
      <c r="J16" s="22"/>
      <c r="K16" s="22"/>
      <c r="L16" s="22"/>
      <c r="M16" s="22"/>
    </row>
    <row r="17" spans="1:13" x14ac:dyDescent="0.35">
      <c r="A17" s="26" t="s">
        <v>21</v>
      </c>
      <c r="B17" s="27">
        <v>1.9300000000000001E-2</v>
      </c>
      <c r="C17" s="23">
        <v>431250000</v>
      </c>
      <c r="D17" s="18">
        <v>0</v>
      </c>
      <c r="E17" s="19">
        <v>0</v>
      </c>
      <c r="F17" s="20">
        <f t="shared" si="0"/>
        <v>0</v>
      </c>
      <c r="G17" s="21"/>
      <c r="I17" s="22"/>
      <c r="J17" s="22"/>
      <c r="K17" s="22"/>
      <c r="L17" s="22"/>
      <c r="M17" s="22"/>
    </row>
    <row r="18" spans="1:13" x14ac:dyDescent="0.35">
      <c r="A18" s="26" t="s">
        <v>22</v>
      </c>
      <c r="B18" s="27">
        <v>1.95E-2</v>
      </c>
      <c r="C18" s="23">
        <v>112500000</v>
      </c>
      <c r="D18" s="18">
        <v>97742309.450001001</v>
      </c>
      <c r="E18" s="19">
        <v>85840197.500001013</v>
      </c>
      <c r="F18" s="20">
        <f t="shared" si="0"/>
        <v>0.76302397777778674</v>
      </c>
      <c r="I18" s="22"/>
      <c r="J18" s="22"/>
      <c r="K18" s="22"/>
      <c r="L18" s="22"/>
      <c r="M18" s="22"/>
    </row>
    <row r="19" spans="1:13" x14ac:dyDescent="0.35">
      <c r="A19" s="26" t="s">
        <v>23</v>
      </c>
      <c r="B19" s="27">
        <v>0</v>
      </c>
      <c r="C19" s="17">
        <v>52083876.490000002</v>
      </c>
      <c r="D19" s="18">
        <v>52083876.490000002</v>
      </c>
      <c r="E19" s="19">
        <v>52083876.490000002</v>
      </c>
      <c r="F19" s="20">
        <f t="shared" si="0"/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13" x14ac:dyDescent="0.35">
      <c r="A23" s="26" t="s">
        <v>18</v>
      </c>
      <c r="B23" s="18">
        <v>0</v>
      </c>
      <c r="C23" s="18">
        <v>0</v>
      </c>
      <c r="D23" s="34">
        <f>IF(C14&lt;=0,0,B23/(C14/1000))</f>
        <v>0</v>
      </c>
      <c r="E23" s="35">
        <f>IF(C14&lt;=0,0,C23/(C14/1000))</f>
        <v>0</v>
      </c>
      <c r="F23" s="31"/>
    </row>
    <row r="24" spans="1:13" x14ac:dyDescent="0.35">
      <c r="A24" s="26" t="s">
        <v>19</v>
      </c>
      <c r="B24" s="18">
        <v>0</v>
      </c>
      <c r="C24" s="18">
        <v>0</v>
      </c>
      <c r="D24" s="34">
        <f t="shared" ref="D24:D28" si="1">IF(C15&lt;=0,0,B24/(C15/1000))</f>
        <v>0</v>
      </c>
      <c r="E24" s="35">
        <f t="shared" ref="E24:E28" si="2">IF(C15&lt;=0,0,C24/(C15/1000))</f>
        <v>0</v>
      </c>
      <c r="F24" s="31"/>
    </row>
    <row r="25" spans="1:13" x14ac:dyDescent="0.35">
      <c r="A25" s="26" t="s">
        <v>20</v>
      </c>
      <c r="B25" s="18">
        <v>0</v>
      </c>
      <c r="C25" s="18">
        <v>0</v>
      </c>
      <c r="D25" s="34">
        <f t="shared" si="1"/>
        <v>0</v>
      </c>
      <c r="E25" s="35">
        <f>IF(C16&lt;=0,0,C25/(C16/1000))</f>
        <v>0</v>
      </c>
      <c r="F25" s="31"/>
    </row>
    <row r="26" spans="1:13" x14ac:dyDescent="0.35">
      <c r="A26" s="26" t="s">
        <v>21</v>
      </c>
      <c r="B26" s="18">
        <v>0</v>
      </c>
      <c r="C26" s="18">
        <v>0</v>
      </c>
      <c r="D26" s="34">
        <f t="shared" si="1"/>
        <v>0</v>
      </c>
      <c r="E26" s="35">
        <f t="shared" si="2"/>
        <v>0</v>
      </c>
      <c r="F26" s="31"/>
    </row>
    <row r="27" spans="1:13" x14ac:dyDescent="0.35">
      <c r="A27" s="26" t="s">
        <v>22</v>
      </c>
      <c r="B27" s="18">
        <v>11902111.949999988</v>
      </c>
      <c r="C27" s="18">
        <v>158831.25</v>
      </c>
      <c r="D27" s="34">
        <f t="shared" si="1"/>
        <v>105.79655066666656</v>
      </c>
      <c r="E27" s="35">
        <f t="shared" si="2"/>
        <v>1.4118333333333333</v>
      </c>
      <c r="F27" s="31"/>
    </row>
    <row r="28" spans="1:13" x14ac:dyDescent="0.35">
      <c r="A28" s="26" t="s">
        <v>23</v>
      </c>
      <c r="B28" s="18">
        <v>0</v>
      </c>
      <c r="C28" s="18">
        <v>0</v>
      </c>
      <c r="D28" s="34">
        <f t="shared" si="1"/>
        <v>0</v>
      </c>
      <c r="E28" s="35">
        <f t="shared" si="2"/>
        <v>0</v>
      </c>
      <c r="F28" s="31"/>
    </row>
    <row r="29" spans="1:13" ht="18" thickBot="1" x14ac:dyDescent="0.4">
      <c r="A29" s="2" t="s">
        <v>28</v>
      </c>
      <c r="B29" s="36">
        <f>SUM(B23:B28)</f>
        <v>11902111.949999988</v>
      </c>
      <c r="C29" s="36">
        <f>SUM(C23:C28)</f>
        <v>158831.25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29</v>
      </c>
      <c r="E32" s="40"/>
    </row>
    <row r="33" spans="1:7" x14ac:dyDescent="0.35">
      <c r="E33" s="40"/>
    </row>
    <row r="34" spans="1:7" x14ac:dyDescent="0.35">
      <c r="A34" s="26" t="s">
        <v>30</v>
      </c>
    </row>
    <row r="35" spans="1:7" x14ac:dyDescent="0.35">
      <c r="A35" s="41" t="s">
        <v>31</v>
      </c>
      <c r="E35" s="42">
        <v>538834.98</v>
      </c>
      <c r="F35" s="43"/>
      <c r="G35" s="44"/>
    </row>
    <row r="36" spans="1:7" x14ac:dyDescent="0.35">
      <c r="A36" s="41" t="s">
        <v>32</v>
      </c>
      <c r="E36" s="45">
        <v>0</v>
      </c>
      <c r="F36" s="43"/>
      <c r="G36" s="44"/>
    </row>
    <row r="37" spans="1:7" x14ac:dyDescent="0.35">
      <c r="A37" s="26" t="s">
        <v>33</v>
      </c>
      <c r="E37" s="42">
        <f>SUM(E35:E36)</f>
        <v>538834.98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34</v>
      </c>
      <c r="E39" s="46"/>
      <c r="F39" s="43"/>
      <c r="G39" s="44"/>
    </row>
    <row r="40" spans="1:7" x14ac:dyDescent="0.35">
      <c r="A40" s="41" t="s">
        <v>35</v>
      </c>
      <c r="E40" s="42">
        <v>12092126.57</v>
      </c>
      <c r="F40" s="43"/>
      <c r="G40" s="44"/>
    </row>
    <row r="41" spans="1:7" x14ac:dyDescent="0.35">
      <c r="A41" s="41" t="s">
        <v>36</v>
      </c>
      <c r="E41" s="45">
        <v>0</v>
      </c>
      <c r="F41" s="43"/>
      <c r="G41" s="44"/>
    </row>
    <row r="42" spans="1:7" x14ac:dyDescent="0.35">
      <c r="A42" s="26" t="s">
        <v>37</v>
      </c>
      <c r="E42" s="42">
        <f>SUM(E40:E41)</f>
        <v>12092126.57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38</v>
      </c>
      <c r="E44" s="42">
        <v>242302.06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39</v>
      </c>
      <c r="E47" s="49">
        <f>E37+E42+E44</f>
        <v>12873263.610000001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40</v>
      </c>
      <c r="D49" s="51"/>
      <c r="E49" s="52"/>
      <c r="F49" s="43"/>
      <c r="G49" s="44"/>
    </row>
    <row r="50" spans="1:7" x14ac:dyDescent="0.35">
      <c r="D50" s="53" t="s">
        <v>41</v>
      </c>
      <c r="E50" s="53" t="s">
        <v>42</v>
      </c>
      <c r="F50" s="43"/>
      <c r="G50" s="44"/>
    </row>
    <row r="51" spans="1:7" x14ac:dyDescent="0.35">
      <c r="A51" s="26" t="s">
        <v>43</v>
      </c>
      <c r="D51" s="54">
        <v>20168</v>
      </c>
      <c r="E51" s="48">
        <v>149826185.94</v>
      </c>
      <c r="F51" s="43"/>
      <c r="G51" s="44"/>
    </row>
    <row r="52" spans="1:7" x14ac:dyDescent="0.35">
      <c r="A52" s="26" t="s">
        <v>44</v>
      </c>
      <c r="D52" s="10"/>
      <c r="E52" s="45">
        <f>D12-E12</f>
        <v>11902111.949999988</v>
      </c>
      <c r="F52" s="43"/>
      <c r="G52" s="44"/>
    </row>
    <row r="53" spans="1:7" x14ac:dyDescent="0.35">
      <c r="A53" s="26"/>
      <c r="D53" s="55">
        <v>19365</v>
      </c>
      <c r="E53" s="56">
        <f>E51-E52</f>
        <v>137924073.99000001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45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39</v>
      </c>
      <c r="E57" s="57">
        <f>E47</f>
        <v>12873263.610000001</v>
      </c>
      <c r="F57" s="43"/>
      <c r="G57" s="44"/>
    </row>
    <row r="58" spans="1:7" x14ac:dyDescent="0.35">
      <c r="A58" s="26" t="s">
        <v>46</v>
      </c>
      <c r="E58" s="57">
        <v>0</v>
      </c>
      <c r="F58" s="43"/>
      <c r="G58" s="44"/>
    </row>
    <row r="59" spans="1:7" x14ac:dyDescent="0.35">
      <c r="A59" s="26" t="s">
        <v>47</v>
      </c>
      <c r="E59" s="12">
        <f>SUM(E57:E58)</f>
        <v>12873263.610000001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48</v>
      </c>
      <c r="E61" s="25"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49</v>
      </c>
      <c r="F63" s="43"/>
      <c r="G63" s="44"/>
    </row>
    <row r="64" spans="1:7" x14ac:dyDescent="0.35">
      <c r="A64" s="41" t="s">
        <v>50</v>
      </c>
      <c r="E64" s="57">
        <v>126705.07</v>
      </c>
      <c r="F64" s="43"/>
      <c r="G64" s="44"/>
    </row>
    <row r="65" spans="1:7" x14ac:dyDescent="0.35">
      <c r="A65" s="41" t="s">
        <v>51</v>
      </c>
      <c r="E65" s="57">
        <v>126705.07</v>
      </c>
      <c r="F65" s="43"/>
      <c r="G65" s="44"/>
    </row>
    <row r="66" spans="1:7" x14ac:dyDescent="0.35">
      <c r="A66" s="41" t="s">
        <v>52</v>
      </c>
      <c r="E66" s="12"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53</v>
      </c>
      <c r="F68" s="43"/>
      <c r="G68" s="44"/>
    </row>
    <row r="69" spans="1:7" x14ac:dyDescent="0.35">
      <c r="A69" s="41" t="s">
        <v>54</v>
      </c>
      <c r="F69" s="43"/>
      <c r="G69" s="44"/>
    </row>
    <row r="70" spans="1:7" x14ac:dyDescent="0.35">
      <c r="A70" s="58" t="s">
        <v>55</v>
      </c>
      <c r="E70" s="57">
        <v>0</v>
      </c>
      <c r="F70" s="43"/>
      <c r="G70" s="44"/>
    </row>
    <row r="71" spans="1:7" x14ac:dyDescent="0.35">
      <c r="A71" s="58" t="s">
        <v>56</v>
      </c>
      <c r="E71" s="57">
        <v>0</v>
      </c>
      <c r="F71" s="43"/>
      <c r="G71" s="44"/>
    </row>
    <row r="72" spans="1:7" x14ac:dyDescent="0.35">
      <c r="A72" s="58" t="s">
        <v>57</v>
      </c>
      <c r="E72" s="57">
        <v>0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58</v>
      </c>
      <c r="E74" s="57">
        <v>0</v>
      </c>
      <c r="F74" s="43"/>
      <c r="G74" s="44"/>
    </row>
    <row r="75" spans="1:7" x14ac:dyDescent="0.35">
      <c r="A75" s="58" t="s">
        <v>59</v>
      </c>
      <c r="E75" s="57"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60</v>
      </c>
      <c r="F77" s="43"/>
      <c r="G77" s="44"/>
    </row>
    <row r="78" spans="1:7" x14ac:dyDescent="0.35">
      <c r="A78" s="58" t="s">
        <v>61</v>
      </c>
      <c r="E78" s="57">
        <v>0</v>
      </c>
      <c r="F78" s="43"/>
      <c r="G78" s="44"/>
    </row>
    <row r="79" spans="1:7" x14ac:dyDescent="0.35">
      <c r="A79" s="58" t="s">
        <v>62</v>
      </c>
      <c r="E79" s="57">
        <v>0</v>
      </c>
      <c r="F79" s="43"/>
      <c r="G79" s="44"/>
    </row>
    <row r="80" spans="1:7" x14ac:dyDescent="0.35">
      <c r="A80" s="58" t="s">
        <v>63</v>
      </c>
      <c r="E80" s="57">
        <v>0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64</v>
      </c>
      <c r="E82" s="57">
        <v>0</v>
      </c>
      <c r="F82" s="43"/>
      <c r="G82" s="44"/>
    </row>
    <row r="83" spans="1:7" x14ac:dyDescent="0.35">
      <c r="A83" s="58" t="s">
        <v>65</v>
      </c>
      <c r="E83" s="57"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66</v>
      </c>
      <c r="F85" s="43"/>
      <c r="G85" s="44"/>
    </row>
    <row r="86" spans="1:7" x14ac:dyDescent="0.35">
      <c r="A86" s="58" t="s">
        <v>67</v>
      </c>
      <c r="E86" s="57">
        <v>0</v>
      </c>
      <c r="F86" s="43"/>
      <c r="G86" s="44"/>
    </row>
    <row r="87" spans="1:7" x14ac:dyDescent="0.35">
      <c r="A87" s="58" t="s">
        <v>68</v>
      </c>
      <c r="E87" s="57">
        <v>0</v>
      </c>
      <c r="F87" s="43"/>
      <c r="G87" s="44"/>
    </row>
    <row r="88" spans="1:7" x14ac:dyDescent="0.35">
      <c r="A88" s="58" t="s">
        <v>69</v>
      </c>
      <c r="E88" s="57">
        <v>0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70</v>
      </c>
      <c r="E90" s="57">
        <v>0</v>
      </c>
      <c r="F90" s="43"/>
      <c r="G90" s="44"/>
    </row>
    <row r="91" spans="1:7" x14ac:dyDescent="0.35">
      <c r="A91" s="58" t="s">
        <v>71</v>
      </c>
      <c r="E91" s="57"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72</v>
      </c>
      <c r="F93" s="43"/>
      <c r="G93" s="44"/>
    </row>
    <row r="94" spans="1:7" x14ac:dyDescent="0.35">
      <c r="A94" s="58" t="s">
        <v>73</v>
      </c>
      <c r="E94" s="57">
        <v>0</v>
      </c>
      <c r="F94" s="43"/>
      <c r="G94" s="44"/>
    </row>
    <row r="95" spans="1:7" x14ac:dyDescent="0.35">
      <c r="A95" s="58" t="s">
        <v>74</v>
      </c>
      <c r="E95" s="57">
        <v>0</v>
      </c>
      <c r="F95" s="43"/>
      <c r="G95" s="44"/>
    </row>
    <row r="96" spans="1:7" x14ac:dyDescent="0.35">
      <c r="A96" s="58" t="s">
        <v>75</v>
      </c>
      <c r="E96" s="57">
        <v>0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76</v>
      </c>
      <c r="E98" s="57">
        <v>0</v>
      </c>
      <c r="F98" s="43"/>
      <c r="G98" s="44"/>
    </row>
    <row r="99" spans="1:7" x14ac:dyDescent="0.35">
      <c r="A99" s="58" t="s">
        <v>77</v>
      </c>
      <c r="E99" s="57"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78</v>
      </c>
      <c r="F101" s="43"/>
      <c r="G101" s="44"/>
    </row>
    <row r="102" spans="1:7" x14ac:dyDescent="0.35">
      <c r="A102" s="58" t="s">
        <v>79</v>
      </c>
      <c r="E102" s="57">
        <v>0</v>
      </c>
      <c r="F102" s="43"/>
      <c r="G102" s="44"/>
    </row>
    <row r="103" spans="1:7" x14ac:dyDescent="0.35">
      <c r="A103" s="58" t="s">
        <v>80</v>
      </c>
      <c r="E103" s="57">
        <v>0</v>
      </c>
      <c r="F103" s="43"/>
      <c r="G103" s="44"/>
    </row>
    <row r="104" spans="1:7" x14ac:dyDescent="0.35">
      <c r="A104" s="58" t="s">
        <v>81</v>
      </c>
      <c r="E104" s="57">
        <v>158831.25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82</v>
      </c>
      <c r="E106" s="57">
        <v>158831.25</v>
      </c>
      <c r="F106" s="43"/>
      <c r="G106" s="44"/>
    </row>
    <row r="107" spans="1:7" x14ac:dyDescent="0.35">
      <c r="A107" s="58" t="s">
        <v>83</v>
      </c>
      <c r="E107" s="57"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84</v>
      </c>
      <c r="F109" s="43"/>
      <c r="G109" s="44"/>
    </row>
    <row r="110" spans="1:7" x14ac:dyDescent="0.35">
      <c r="A110" s="58" t="s">
        <v>85</v>
      </c>
      <c r="E110" s="12">
        <f>E72+E80+E88+E96+E104</f>
        <v>158831.25</v>
      </c>
      <c r="F110" s="43"/>
      <c r="G110" s="44"/>
    </row>
    <row r="111" spans="1:7" x14ac:dyDescent="0.35">
      <c r="A111" s="58" t="s">
        <v>86</v>
      </c>
      <c r="E111" s="12">
        <f>E74+E82+E90+E98+E106</f>
        <v>158831.25</v>
      </c>
      <c r="F111" s="43"/>
      <c r="G111" s="44"/>
    </row>
    <row r="112" spans="1:7" x14ac:dyDescent="0.35">
      <c r="A112" s="58" t="s">
        <v>87</v>
      </c>
      <c r="E112" s="12">
        <f>E70+E78+E94+E102</f>
        <v>0</v>
      </c>
      <c r="F112" s="43"/>
      <c r="G112" s="44"/>
    </row>
    <row r="113" spans="1:7" x14ac:dyDescent="0.35">
      <c r="A113" s="58" t="s">
        <v>88</v>
      </c>
      <c r="E113" s="12">
        <f>E75+E83+E99+E107</f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89</v>
      </c>
      <c r="E115" s="22">
        <v>12587727.291466668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90</v>
      </c>
      <c r="E117" s="59">
        <v>11902111.949999988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91</v>
      </c>
      <c r="E119" s="57">
        <v>0</v>
      </c>
      <c r="F119" s="43"/>
      <c r="G119" s="44"/>
    </row>
    <row r="120" spans="1:7" x14ac:dyDescent="0.35">
      <c r="A120" s="41" t="s">
        <v>92</v>
      </c>
      <c r="E120" s="60">
        <v>11902111.949999988</v>
      </c>
      <c r="F120" s="43"/>
      <c r="G120" s="44"/>
    </row>
    <row r="121" spans="1:7" x14ac:dyDescent="0.35">
      <c r="A121" s="41" t="s">
        <v>93</v>
      </c>
      <c r="E121" s="12"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94</v>
      </c>
      <c r="E123" s="12"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95</v>
      </c>
      <c r="E125" s="57">
        <v>0</v>
      </c>
      <c r="F125" s="43"/>
      <c r="G125" s="44"/>
    </row>
    <row r="126" spans="1:7" x14ac:dyDescent="0.35">
      <c r="A126" s="41" t="s">
        <v>96</v>
      </c>
      <c r="E126" s="12">
        <v>0</v>
      </c>
      <c r="F126" s="43"/>
      <c r="G126" s="44"/>
    </row>
    <row r="127" spans="1:7" x14ac:dyDescent="0.35">
      <c r="A127" s="41" t="s">
        <v>97</v>
      </c>
      <c r="E127" s="12"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98</v>
      </c>
      <c r="E129" s="12">
        <v>685615.34146668017</v>
      </c>
      <c r="F129" s="43"/>
      <c r="G129" s="44"/>
    </row>
    <row r="130" spans="1:7" x14ac:dyDescent="0.35">
      <c r="A130" s="41" t="s">
        <v>99</v>
      </c>
      <c r="E130" s="57">
        <v>0</v>
      </c>
      <c r="F130" s="43"/>
      <c r="G130" s="44"/>
    </row>
    <row r="131" spans="1:7" x14ac:dyDescent="0.35">
      <c r="A131" s="26" t="s">
        <v>100</v>
      </c>
      <c r="E131" s="12">
        <f>E129-E130</f>
        <v>685615.34146668017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101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102</v>
      </c>
      <c r="E135" s="57">
        <v>0</v>
      </c>
      <c r="F135" s="43"/>
      <c r="G135" s="44"/>
    </row>
    <row r="136" spans="1:7" hidden="1" x14ac:dyDescent="0.35">
      <c r="A136" s="26" t="s">
        <v>103</v>
      </c>
      <c r="E136" s="61">
        <v>0</v>
      </c>
      <c r="F136" s="43"/>
      <c r="G136" s="44"/>
    </row>
    <row r="137" spans="1:7" hidden="1" x14ac:dyDescent="0.35">
      <c r="A137" s="26" t="s">
        <v>104</v>
      </c>
      <c r="E137" s="12"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105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106</v>
      </c>
      <c r="E143" s="12">
        <v>3255209.69</v>
      </c>
      <c r="F143" s="43"/>
      <c r="G143" s="44"/>
    </row>
    <row r="144" spans="1:7" x14ac:dyDescent="0.35">
      <c r="A144" s="26" t="s">
        <v>107</v>
      </c>
      <c r="E144" s="12">
        <v>3255209.69</v>
      </c>
      <c r="G144" s="44"/>
    </row>
    <row r="145" spans="1:256" x14ac:dyDescent="0.35">
      <c r="A145" s="26" t="s">
        <v>108</v>
      </c>
      <c r="E145" s="57">
        <v>3255209.69</v>
      </c>
      <c r="F145" s="43"/>
      <c r="G145" s="44"/>
    </row>
    <row r="146" spans="1:256" x14ac:dyDescent="0.35">
      <c r="A146" s="62" t="s">
        <v>109</v>
      </c>
      <c r="B146" s="62"/>
      <c r="C146" s="62"/>
      <c r="D146" s="62"/>
      <c r="E146" s="57"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110</v>
      </c>
      <c r="E147" s="12">
        <v>3255209.69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111</v>
      </c>
      <c r="D149" s="63"/>
      <c r="E149" s="22">
        <f>E144</f>
        <v>3255209.69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112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113</v>
      </c>
      <c r="E153" s="64">
        <v>4.1696492299999999E-2</v>
      </c>
      <c r="F153" s="43"/>
      <c r="G153" s="44"/>
    </row>
    <row r="154" spans="1:256" x14ac:dyDescent="0.35">
      <c r="A154" s="26" t="s">
        <v>114</v>
      </c>
      <c r="E154" s="60">
        <v>19.744796000000001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42</v>
      </c>
      <c r="E156" s="53" t="s">
        <v>41</v>
      </c>
      <c r="F156" s="43"/>
      <c r="G156" s="44"/>
    </row>
    <row r="157" spans="1:256" x14ac:dyDescent="0.35">
      <c r="A157" s="26" t="s">
        <v>115</v>
      </c>
      <c r="D157" s="12">
        <v>103570.39</v>
      </c>
      <c r="E157" s="2">
        <v>9</v>
      </c>
      <c r="F157" s="65"/>
      <c r="G157" s="44"/>
    </row>
    <row r="158" spans="1:256" x14ac:dyDescent="0.35">
      <c r="A158" s="26" t="s">
        <v>116</v>
      </c>
      <c r="D158" s="61">
        <v>242302.06</v>
      </c>
      <c r="F158" s="43"/>
      <c r="G158" s="44"/>
    </row>
    <row r="159" spans="1:256" x14ac:dyDescent="0.35">
      <c r="A159" s="2" t="s">
        <v>117</v>
      </c>
      <c r="D159" s="22">
        <f>+D157-D158</f>
        <v>-138731.66999999998</v>
      </c>
    </row>
    <row r="160" spans="1:256" x14ac:dyDescent="0.35">
      <c r="A160" s="26" t="s">
        <v>118</v>
      </c>
      <c r="D160" s="12">
        <v>152046082.24000001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119</v>
      </c>
      <c r="D162" s="66">
        <v>-5.1946672999999997E-3</v>
      </c>
      <c r="F162" s="65"/>
      <c r="G162" s="44"/>
    </row>
    <row r="163" spans="1:7" x14ac:dyDescent="0.35">
      <c r="A163" s="26" t="s">
        <v>120</v>
      </c>
      <c r="D163" s="66">
        <v>-7.3319609999999997E-3</v>
      </c>
      <c r="F163" s="65"/>
      <c r="G163" s="44"/>
    </row>
    <row r="164" spans="1:7" x14ac:dyDescent="0.35">
      <c r="A164" s="26" t="s">
        <v>121</v>
      </c>
      <c r="D164" s="66">
        <v>2.5544491999999999E-3</v>
      </c>
      <c r="F164" s="65"/>
      <c r="G164" s="44"/>
    </row>
    <row r="165" spans="1:7" x14ac:dyDescent="0.35">
      <c r="A165" s="26" t="s">
        <v>122</v>
      </c>
      <c r="D165" s="66">
        <f>IF(D160&lt;=0,0,12*(D157-D158)/D160)</f>
        <v>-1.0949180771209852E-2</v>
      </c>
      <c r="F165" s="43"/>
      <c r="G165" s="44"/>
    </row>
    <row r="166" spans="1:7" x14ac:dyDescent="0.35">
      <c r="A166" s="26" t="s">
        <v>123</v>
      </c>
      <c r="D166" s="64">
        <f>AVERAGE(D162:D165)</f>
        <v>-5.2303399678024628E-3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124</v>
      </c>
      <c r="D168" s="22">
        <v>14214883.040000001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125</v>
      </c>
      <c r="D170" s="53" t="s">
        <v>42</v>
      </c>
      <c r="E170" s="53" t="s">
        <v>41</v>
      </c>
      <c r="F170" s="67" t="s">
        <v>126</v>
      </c>
      <c r="G170" s="44"/>
    </row>
    <row r="171" spans="1:7" x14ac:dyDescent="0.35">
      <c r="A171" s="41" t="s">
        <v>127</v>
      </c>
      <c r="D171" s="57">
        <v>2322949.23</v>
      </c>
      <c r="E171" s="68">
        <v>173</v>
      </c>
      <c r="F171" s="66">
        <v>1.6610245480190355E-2</v>
      </c>
      <c r="G171" s="44"/>
    </row>
    <row r="172" spans="1:7" x14ac:dyDescent="0.35">
      <c r="A172" s="41" t="s">
        <v>128</v>
      </c>
      <c r="D172" s="57">
        <v>577784.92000000004</v>
      </c>
      <c r="E172" s="68">
        <v>42</v>
      </c>
      <c r="F172" s="66">
        <v>4.1314503270276585E-3</v>
      </c>
      <c r="G172" s="44"/>
    </row>
    <row r="173" spans="1:7" x14ac:dyDescent="0.35">
      <c r="A173" s="41" t="s">
        <v>129</v>
      </c>
      <c r="D173" s="19">
        <v>105078.01</v>
      </c>
      <c r="E173" s="69">
        <v>9</v>
      </c>
      <c r="F173" s="66">
        <v>7.5136017530176374E-4</v>
      </c>
      <c r="G173" s="44"/>
    </row>
    <row r="174" spans="1:7" x14ac:dyDescent="0.35">
      <c r="A174" s="41" t="s">
        <v>130</v>
      </c>
      <c r="D174" s="70">
        <v>0</v>
      </c>
      <c r="E174" s="71">
        <v>0</v>
      </c>
      <c r="F174" s="72">
        <v>0</v>
      </c>
      <c r="G174" s="44"/>
    </row>
    <row r="175" spans="1:7" x14ac:dyDescent="0.35">
      <c r="A175" s="26" t="s">
        <v>131</v>
      </c>
      <c r="D175" s="73">
        <f>SUM(D171:D174)</f>
        <v>3005812.1599999997</v>
      </c>
      <c r="E175" s="68">
        <f>SUM(E171:E174)</f>
        <v>224</v>
      </c>
      <c r="F175" s="74">
        <f>SUM(F171:F174)</f>
        <v>2.1493055982519774E-2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132</v>
      </c>
      <c r="D177" s="66"/>
      <c r="E177" s="66"/>
      <c r="F177" s="65"/>
      <c r="G177" s="44"/>
    </row>
    <row r="178" spans="1:7" x14ac:dyDescent="0.35">
      <c r="A178" s="26" t="s">
        <v>133</v>
      </c>
      <c r="D178" s="66">
        <v>3.7033145999999999E-3</v>
      </c>
      <c r="E178" s="66">
        <v>1.9354839000000001E-3</v>
      </c>
      <c r="F178" s="65"/>
      <c r="G178" s="44"/>
    </row>
    <row r="179" spans="1:7" x14ac:dyDescent="0.35">
      <c r="A179" s="26" t="s">
        <v>134</v>
      </c>
      <c r="D179" s="66">
        <v>3.8823165E-3</v>
      </c>
      <c r="E179" s="66">
        <v>2.1535221999999998E-3</v>
      </c>
      <c r="F179" s="65"/>
      <c r="G179" s="44"/>
    </row>
    <row r="180" spans="1:7" x14ac:dyDescent="0.35">
      <c r="A180" s="26" t="s">
        <v>135</v>
      </c>
      <c r="D180" s="66">
        <v>3.7400958E-3</v>
      </c>
      <c r="E180" s="66">
        <v>2.0329234E-3</v>
      </c>
      <c r="F180" s="65"/>
      <c r="G180" s="44"/>
    </row>
    <row r="181" spans="1:7" x14ac:dyDescent="0.35">
      <c r="A181" s="26" t="s">
        <v>136</v>
      </c>
      <c r="D181" s="66">
        <v>4.8828105023294224E-3</v>
      </c>
      <c r="E181" s="66">
        <f>IF(D53&lt;=0,0,SUM('May23'!E172:E174)/D53)</f>
        <v>2.6336173508907821E-3</v>
      </c>
      <c r="F181" s="43"/>
      <c r="G181" s="44"/>
    </row>
    <row r="182" spans="1:7" x14ac:dyDescent="0.35">
      <c r="A182" s="26" t="s">
        <v>137</v>
      </c>
      <c r="D182" s="66">
        <f>AVERAGE(D178:D181)</f>
        <v>4.0521343505823555E-3</v>
      </c>
      <c r="E182" s="66">
        <f>AVERAGE(E178:E181)</f>
        <v>2.1888867127226952E-3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138</v>
      </c>
      <c r="D184" s="75">
        <v>718493.35</v>
      </c>
      <c r="F184" s="43"/>
      <c r="G184" s="44"/>
    </row>
    <row r="185" spans="1:7" x14ac:dyDescent="0.35">
      <c r="A185" s="2" t="s">
        <v>139</v>
      </c>
      <c r="D185" s="66">
        <v>5.1375857746939774E-3</v>
      </c>
      <c r="F185" s="43"/>
      <c r="G185" s="44"/>
    </row>
    <row r="186" spans="1:7" x14ac:dyDescent="0.35">
      <c r="A186" s="2" t="s">
        <v>140</v>
      </c>
      <c r="D186" s="66">
        <v>4.9000000000000002E-2</v>
      </c>
      <c r="F186" s="43"/>
      <c r="G186" s="44"/>
    </row>
    <row r="187" spans="1:7" x14ac:dyDescent="0.35">
      <c r="A187" s="2" t="s">
        <v>141</v>
      </c>
      <c r="D187" s="76" t="str">
        <f>+IF(D185&lt;=D186,"No","Yes")</f>
        <v>No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142</v>
      </c>
      <c r="D189" s="77">
        <v>1204443.82</v>
      </c>
      <c r="F189" s="43"/>
      <c r="G189" s="78"/>
    </row>
    <row r="190" spans="1:7" x14ac:dyDescent="0.35">
      <c r="A190" s="2" t="s">
        <v>143</v>
      </c>
      <c r="B190" s="79"/>
      <c r="C190" s="79"/>
      <c r="D190" s="80">
        <v>88</v>
      </c>
      <c r="F190" s="43"/>
      <c r="G190" s="78"/>
    </row>
    <row r="191" spans="1:7" x14ac:dyDescent="0.35">
      <c r="F191" s="43"/>
      <c r="G191" s="78"/>
    </row>
    <row r="192" spans="1:7" x14ac:dyDescent="0.35">
      <c r="A192" s="2" t="s">
        <v>144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1"/>
      <c r="F194" s="43"/>
      <c r="G194" s="44"/>
    </row>
    <row r="195" spans="1:7" x14ac:dyDescent="0.35">
      <c r="A195" s="26" t="s">
        <v>145</v>
      </c>
      <c r="E195" s="10"/>
      <c r="F195" s="43"/>
      <c r="G195" s="44"/>
    </row>
    <row r="196" spans="1:7" x14ac:dyDescent="0.35">
      <c r="A196" s="26" t="s">
        <v>146</v>
      </c>
      <c r="E196" s="10"/>
      <c r="F196" s="43"/>
      <c r="G196" s="44"/>
    </row>
    <row r="197" spans="1:7" x14ac:dyDescent="0.35">
      <c r="A197" s="26" t="s">
        <v>147</v>
      </c>
      <c r="E197" s="81"/>
      <c r="F197" s="43"/>
      <c r="G197" s="44"/>
    </row>
    <row r="198" spans="1:7" x14ac:dyDescent="0.35">
      <c r="A198" s="26" t="s">
        <v>148</v>
      </c>
      <c r="E198" s="81" t="s">
        <v>156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149</v>
      </c>
      <c r="E200" s="10"/>
      <c r="F200" s="43"/>
      <c r="G200" s="44"/>
    </row>
    <row r="201" spans="1:7" x14ac:dyDescent="0.35">
      <c r="A201" s="26" t="s">
        <v>150</v>
      </c>
      <c r="E201" s="81" t="s">
        <v>156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151</v>
      </c>
      <c r="E203" s="10"/>
      <c r="F203" s="43"/>
      <c r="G203" s="44"/>
    </row>
    <row r="204" spans="1:7" x14ac:dyDescent="0.35">
      <c r="A204" s="26" t="s">
        <v>152</v>
      </c>
      <c r="E204" s="81" t="s">
        <v>156</v>
      </c>
      <c r="F204" s="43"/>
      <c r="G204" s="44"/>
    </row>
    <row r="205" spans="1:7" x14ac:dyDescent="0.35">
      <c r="A205" s="26"/>
      <c r="E205" s="81"/>
      <c r="F205" s="43"/>
      <c r="G205" s="44"/>
    </row>
    <row r="206" spans="1:7" x14ac:dyDescent="0.35">
      <c r="A206" s="26" t="s">
        <v>153</v>
      </c>
      <c r="E206" s="10"/>
      <c r="G206" s="44"/>
    </row>
    <row r="207" spans="1:7" x14ac:dyDescent="0.35">
      <c r="A207" s="26" t="s">
        <v>154</v>
      </c>
      <c r="E207" s="81" t="s">
        <v>156</v>
      </c>
      <c r="G207" s="44"/>
    </row>
    <row r="214" spans="1:5" x14ac:dyDescent="0.35">
      <c r="A214" s="82"/>
      <c r="B214" s="82"/>
      <c r="C214" s="82"/>
      <c r="D214" s="82"/>
      <c r="E214" s="82"/>
    </row>
    <row r="215" spans="1:5" x14ac:dyDescent="0.35">
      <c r="A215" s="82"/>
      <c r="B215" s="82"/>
      <c r="C215" s="82"/>
      <c r="D215" s="82"/>
      <c r="E215" s="82"/>
    </row>
    <row r="216" spans="1:5" x14ac:dyDescent="0.35">
      <c r="A216" s="82"/>
      <c r="B216" s="82"/>
      <c r="C216" s="82"/>
      <c r="D216" s="82"/>
      <c r="E216" s="82"/>
    </row>
    <row r="217" spans="1:5" x14ac:dyDescent="0.35">
      <c r="A217" s="82"/>
      <c r="B217" s="82"/>
      <c r="C217" s="82"/>
      <c r="D217" s="82"/>
      <c r="E217" s="82"/>
    </row>
    <row r="218" spans="1:5" x14ac:dyDescent="0.35">
      <c r="A218" s="82"/>
      <c r="B218" s="82"/>
      <c r="C218" s="82"/>
      <c r="D218" s="82"/>
      <c r="E218" s="82"/>
    </row>
    <row r="219" spans="1:5" x14ac:dyDescent="0.35">
      <c r="A219" s="82"/>
      <c r="B219" s="82"/>
      <c r="C219" s="82"/>
      <c r="D219" s="82"/>
      <c r="E219" s="82"/>
    </row>
    <row r="220" spans="1:5" x14ac:dyDescent="0.35">
      <c r="A220" s="82"/>
      <c r="B220" s="82"/>
      <c r="C220" s="82"/>
      <c r="D220" s="82"/>
      <c r="E220" s="82"/>
    </row>
    <row r="222" spans="1:5" x14ac:dyDescent="0.35">
      <c r="A222" s="82"/>
      <c r="B222" s="82"/>
      <c r="C222" s="82"/>
      <c r="D222" s="82"/>
      <c r="E222" s="82"/>
    </row>
    <row r="223" spans="1:5" x14ac:dyDescent="0.35">
      <c r="A223" s="82"/>
      <c r="B223" s="82"/>
      <c r="C223" s="82"/>
      <c r="D223" s="82"/>
      <c r="E223" s="82"/>
    </row>
    <row r="224" spans="1:5" x14ac:dyDescent="0.35">
      <c r="A224" s="82"/>
      <c r="B224" s="82"/>
      <c r="C224" s="82"/>
      <c r="D224" s="82"/>
      <c r="E224" s="82"/>
    </row>
    <row r="225" spans="1:5" x14ac:dyDescent="0.35">
      <c r="A225" s="82"/>
      <c r="B225" s="82"/>
      <c r="C225" s="82"/>
      <c r="D225" s="82"/>
      <c r="E225" s="82"/>
    </row>
    <row r="226" spans="1:5" x14ac:dyDescent="0.35">
      <c r="A226" s="82"/>
      <c r="B226" s="82"/>
      <c r="C226" s="82"/>
      <c r="D226" s="82"/>
      <c r="E226" s="82"/>
    </row>
    <row r="227" spans="1:5" x14ac:dyDescent="0.35">
      <c r="A227" s="82"/>
      <c r="B227" s="82"/>
      <c r="C227" s="82"/>
      <c r="D227" s="82"/>
      <c r="E227" s="82"/>
    </row>
    <row r="228" spans="1:5" x14ac:dyDescent="0.35">
      <c r="A228" s="82"/>
      <c r="B228" s="82"/>
      <c r="C228" s="82"/>
      <c r="D228" s="82"/>
      <c r="E228" s="82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19-C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6AD59-0CF9-4F81-BA47-71E81E3118D2}">
  <sheetPr codeName="Sheet8">
    <pageSetUpPr fitToPage="1"/>
  </sheetPr>
  <dimension ref="A1:IV228"/>
  <sheetViews>
    <sheetView showRuler="0" zoomScale="80" zoomScaleNormal="80" zoomScaleSheetLayoutView="90" workbookViewId="0">
      <selection activeCell="E39" sqref="E39"/>
    </sheetView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0</v>
      </c>
    </row>
    <row r="2" spans="1:13" ht="15.75" customHeight="1" x14ac:dyDescent="0.45">
      <c r="C2" s="5"/>
    </row>
    <row r="3" spans="1:13" ht="15.75" customHeight="1" x14ac:dyDescent="0.45">
      <c r="A3" s="2" t="s">
        <v>1</v>
      </c>
      <c r="B3" s="6">
        <v>45046</v>
      </c>
      <c r="C3" s="7" t="s">
        <v>2</v>
      </c>
      <c r="D3" s="2">
        <v>30</v>
      </c>
      <c r="E3" s="2" t="s">
        <v>3</v>
      </c>
      <c r="F3" s="8">
        <v>45017</v>
      </c>
      <c r="G3" s="2"/>
    </row>
    <row r="4" spans="1:13" ht="15.75" customHeight="1" x14ac:dyDescent="0.45">
      <c r="A4" s="2" t="s">
        <v>4</v>
      </c>
      <c r="B4" s="6">
        <v>45061</v>
      </c>
      <c r="C4" s="7" t="s">
        <v>5</v>
      </c>
      <c r="D4" s="9">
        <v>28</v>
      </c>
      <c r="E4" s="2" t="s">
        <v>6</v>
      </c>
      <c r="F4" s="8">
        <v>45046</v>
      </c>
      <c r="G4" s="2"/>
    </row>
    <row r="5" spans="1:13" ht="17.25" customHeight="1" x14ac:dyDescent="0.45">
      <c r="C5" s="5"/>
      <c r="E5" s="2" t="s">
        <v>7</v>
      </c>
      <c r="F5" s="8">
        <v>45033</v>
      </c>
      <c r="G5" s="2"/>
    </row>
    <row r="6" spans="1:13" ht="15.75" customHeight="1" x14ac:dyDescent="0.45">
      <c r="C6" s="5"/>
      <c r="E6" s="2" t="s">
        <v>8</v>
      </c>
      <c r="F6" s="8">
        <v>45061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9</v>
      </c>
      <c r="C9" s="14" t="s">
        <v>10</v>
      </c>
      <c r="D9" s="14" t="s">
        <v>11</v>
      </c>
      <c r="E9" s="14" t="s">
        <v>12</v>
      </c>
      <c r="F9" s="15" t="s">
        <v>13</v>
      </c>
    </row>
    <row r="10" spans="1:13" x14ac:dyDescent="0.35">
      <c r="A10" s="2" t="s">
        <v>14</v>
      </c>
      <c r="B10" s="16"/>
      <c r="C10" s="17">
        <v>1364914302.27</v>
      </c>
      <c r="D10" s="18">
        <v>163762643.75999999</v>
      </c>
      <c r="E10" s="19">
        <v>152046082.24000001</v>
      </c>
      <c r="F10" s="20">
        <f>IF(C12&lt;=0,0,E10/C12)</f>
        <v>0.11677134244981777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15</v>
      </c>
      <c r="B11" s="16"/>
      <c r="C11" s="23">
        <v>62830425.780000001</v>
      </c>
      <c r="D11" s="18">
        <v>2508915.9500000002</v>
      </c>
      <c r="E11" s="19">
        <v>2219896.2999999998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16</v>
      </c>
      <c r="B12" s="16"/>
      <c r="C12" s="24">
        <f>C10-C11</f>
        <v>1302083876.49</v>
      </c>
      <c r="D12" s="18">
        <v>161253727.81</v>
      </c>
      <c r="E12" s="19">
        <v>149826185.94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17</v>
      </c>
      <c r="B13" s="10"/>
      <c r="C13" s="24">
        <f>SUM(C14:C19)</f>
        <v>1302083876.49</v>
      </c>
      <c r="D13" s="18">
        <f>SUM(D14:D19)</f>
        <v>161253727.81000102</v>
      </c>
      <c r="E13" s="19">
        <f>SUM(E14:E19)</f>
        <v>149826185.94000101</v>
      </c>
      <c r="F13" s="20">
        <f>IF(C13&lt;=0,0,E13/C13)</f>
        <v>0.1150664628025994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18</v>
      </c>
      <c r="B14" s="27">
        <v>1.9597799999999999E-2</v>
      </c>
      <c r="C14" s="23">
        <v>275000000</v>
      </c>
      <c r="D14" s="18">
        <v>0</v>
      </c>
      <c r="E14" s="19">
        <v>0</v>
      </c>
      <c r="F14" s="20">
        <f t="shared" ref="F14:F19" si="0">IF(C14&lt;=0,0,E14/C14)</f>
        <v>0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19</v>
      </c>
      <c r="B15" s="27">
        <v>1.9699999999999999E-2</v>
      </c>
      <c r="C15" s="23">
        <v>371250000</v>
      </c>
      <c r="D15" s="18">
        <v>0</v>
      </c>
      <c r="E15" s="19">
        <v>0</v>
      </c>
      <c r="F15" s="20">
        <f t="shared" si="0"/>
        <v>0</v>
      </c>
      <c r="G15" s="21"/>
      <c r="I15" s="22"/>
      <c r="J15" s="22"/>
      <c r="K15" s="22"/>
      <c r="L15" s="22"/>
      <c r="M15" s="22"/>
    </row>
    <row r="16" spans="1:13" x14ac:dyDescent="0.35">
      <c r="A16" s="26" t="s">
        <v>20</v>
      </c>
      <c r="B16" s="27">
        <v>5.1877100000000002E-2</v>
      </c>
      <c r="C16" s="23">
        <v>60000000</v>
      </c>
      <c r="D16" s="18">
        <v>0</v>
      </c>
      <c r="E16" s="19">
        <v>0</v>
      </c>
      <c r="F16" s="20">
        <f>IF(C16&lt;=0,0,E16/C16)</f>
        <v>0</v>
      </c>
      <c r="G16" s="21"/>
      <c r="I16" s="22"/>
      <c r="J16" s="22"/>
      <c r="K16" s="22"/>
      <c r="L16" s="22"/>
      <c r="M16" s="22"/>
    </row>
    <row r="17" spans="1:13" x14ac:dyDescent="0.35">
      <c r="A17" s="26" t="s">
        <v>21</v>
      </c>
      <c r="B17" s="27">
        <v>1.9300000000000001E-2</v>
      </c>
      <c r="C17" s="23">
        <v>431250000</v>
      </c>
      <c r="D17" s="18">
        <v>0</v>
      </c>
      <c r="E17" s="19">
        <v>0</v>
      </c>
      <c r="F17" s="20">
        <f t="shared" si="0"/>
        <v>0</v>
      </c>
      <c r="G17" s="21"/>
      <c r="I17" s="22"/>
      <c r="J17" s="22"/>
      <c r="K17" s="22"/>
      <c r="L17" s="22"/>
      <c r="M17" s="22"/>
    </row>
    <row r="18" spans="1:13" x14ac:dyDescent="0.35">
      <c r="A18" s="26" t="s">
        <v>22</v>
      </c>
      <c r="B18" s="27">
        <v>1.95E-2</v>
      </c>
      <c r="C18" s="23">
        <v>112500000</v>
      </c>
      <c r="D18" s="18">
        <v>109169851.32000101</v>
      </c>
      <c r="E18" s="19">
        <v>97742309.450001001</v>
      </c>
      <c r="F18" s="20">
        <f t="shared" si="0"/>
        <v>0.86882052844445334</v>
      </c>
      <c r="I18" s="22"/>
      <c r="J18" s="22"/>
      <c r="K18" s="22"/>
      <c r="L18" s="22"/>
      <c r="M18" s="22"/>
    </row>
    <row r="19" spans="1:13" x14ac:dyDescent="0.35">
      <c r="A19" s="26" t="s">
        <v>23</v>
      </c>
      <c r="B19" s="27">
        <v>0</v>
      </c>
      <c r="C19" s="17">
        <v>52083876.490000002</v>
      </c>
      <c r="D19" s="18">
        <v>52083876.490000002</v>
      </c>
      <c r="E19" s="19">
        <v>52083876.490000002</v>
      </c>
      <c r="F19" s="20">
        <f t="shared" si="0"/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13" x14ac:dyDescent="0.35">
      <c r="A23" s="26" t="s">
        <v>18</v>
      </c>
      <c r="B23" s="18">
        <v>0</v>
      </c>
      <c r="C23" s="18">
        <v>0</v>
      </c>
      <c r="D23" s="34">
        <f>IF(C14&lt;=0,0,B23/(C14/1000))</f>
        <v>0</v>
      </c>
      <c r="E23" s="35">
        <f>IF(C14&lt;=0,0,C23/(C14/1000))</f>
        <v>0</v>
      </c>
      <c r="F23" s="31"/>
    </row>
    <row r="24" spans="1:13" x14ac:dyDescent="0.35">
      <c r="A24" s="26" t="s">
        <v>19</v>
      </c>
      <c r="B24" s="18">
        <v>0</v>
      </c>
      <c r="C24" s="18">
        <v>0</v>
      </c>
      <c r="D24" s="34">
        <f t="shared" ref="D24:D28" si="1">IF(C15&lt;=0,0,B24/(C15/1000))</f>
        <v>0</v>
      </c>
      <c r="E24" s="35">
        <f t="shared" ref="E24:E28" si="2">IF(C15&lt;=0,0,C24/(C15/1000))</f>
        <v>0</v>
      </c>
      <c r="F24" s="31"/>
    </row>
    <row r="25" spans="1:13" x14ac:dyDescent="0.35">
      <c r="A25" s="26" t="s">
        <v>20</v>
      </c>
      <c r="B25" s="18">
        <v>0</v>
      </c>
      <c r="C25" s="18">
        <v>0</v>
      </c>
      <c r="D25" s="34">
        <f t="shared" si="1"/>
        <v>0</v>
      </c>
      <c r="E25" s="35">
        <f>IF(C16&lt;=0,0,C25/(C16/1000))</f>
        <v>0</v>
      </c>
      <c r="F25" s="31"/>
    </row>
    <row r="26" spans="1:13" x14ac:dyDescent="0.35">
      <c r="A26" s="26" t="s">
        <v>21</v>
      </c>
      <c r="B26" s="18">
        <v>0</v>
      </c>
      <c r="C26" s="18">
        <v>0</v>
      </c>
      <c r="D26" s="34">
        <f t="shared" si="1"/>
        <v>0</v>
      </c>
      <c r="E26" s="35">
        <f t="shared" si="2"/>
        <v>0</v>
      </c>
      <c r="F26" s="31"/>
    </row>
    <row r="27" spans="1:13" x14ac:dyDescent="0.35">
      <c r="A27" s="26" t="s">
        <v>22</v>
      </c>
      <c r="B27" s="18">
        <v>11427541.870000005</v>
      </c>
      <c r="C27" s="18">
        <v>177401.01</v>
      </c>
      <c r="D27" s="34">
        <f t="shared" si="1"/>
        <v>101.5781499555556</v>
      </c>
      <c r="E27" s="35">
        <f t="shared" si="2"/>
        <v>1.5768978666666666</v>
      </c>
      <c r="F27" s="31"/>
    </row>
    <row r="28" spans="1:13" x14ac:dyDescent="0.35">
      <c r="A28" s="26" t="s">
        <v>23</v>
      </c>
      <c r="B28" s="18">
        <v>0</v>
      </c>
      <c r="C28" s="18">
        <v>0</v>
      </c>
      <c r="D28" s="34">
        <f t="shared" si="1"/>
        <v>0</v>
      </c>
      <c r="E28" s="35">
        <f t="shared" si="2"/>
        <v>0</v>
      </c>
      <c r="F28" s="31"/>
    </row>
    <row r="29" spans="1:13" ht="18" thickBot="1" x14ac:dyDescent="0.4">
      <c r="A29" s="2" t="s">
        <v>28</v>
      </c>
      <c r="B29" s="36">
        <f>SUM(B23:B28)</f>
        <v>11427541.870000005</v>
      </c>
      <c r="C29" s="36">
        <f>SUM(C23:C28)</f>
        <v>177401.01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29</v>
      </c>
      <c r="E32" s="40"/>
    </row>
    <row r="33" spans="1:7" x14ac:dyDescent="0.35">
      <c r="E33" s="40"/>
    </row>
    <row r="34" spans="1:7" x14ac:dyDescent="0.35">
      <c r="A34" s="26" t="s">
        <v>30</v>
      </c>
    </row>
    <row r="35" spans="1:7" x14ac:dyDescent="0.35">
      <c r="A35" s="41" t="s">
        <v>31</v>
      </c>
      <c r="E35" s="42">
        <v>523491.31</v>
      </c>
      <c r="F35" s="43"/>
      <c r="G35" s="44"/>
    </row>
    <row r="36" spans="1:7" x14ac:dyDescent="0.35">
      <c r="A36" s="41" t="s">
        <v>32</v>
      </c>
      <c r="E36" s="45">
        <v>0</v>
      </c>
      <c r="F36" s="43"/>
      <c r="G36" s="44"/>
    </row>
    <row r="37" spans="1:7" x14ac:dyDescent="0.35">
      <c r="A37" s="26" t="s">
        <v>33</v>
      </c>
      <c r="E37" s="42">
        <f>SUM(E35:E36)</f>
        <v>523491.31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34</v>
      </c>
      <c r="E39" s="46"/>
      <c r="F39" s="43"/>
      <c r="G39" s="44"/>
    </row>
    <row r="40" spans="1:7" x14ac:dyDescent="0.35">
      <c r="A40" s="41" t="s">
        <v>35</v>
      </c>
      <c r="E40" s="42">
        <v>11515600.199999999</v>
      </c>
      <c r="F40" s="43"/>
      <c r="G40" s="44"/>
    </row>
    <row r="41" spans="1:7" x14ac:dyDescent="0.35">
      <c r="A41" s="41" t="s">
        <v>36</v>
      </c>
      <c r="E41" s="45">
        <v>0</v>
      </c>
      <c r="F41" s="43"/>
      <c r="G41" s="44"/>
    </row>
    <row r="42" spans="1:7" x14ac:dyDescent="0.35">
      <c r="A42" s="26" t="s">
        <v>37</v>
      </c>
      <c r="E42" s="42">
        <f>SUM(E40:E41)</f>
        <v>11515600.199999999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38</v>
      </c>
      <c r="E44" s="42">
        <v>166101.04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39</v>
      </c>
      <c r="E47" s="49">
        <f>E37+E42+E44</f>
        <v>12205192.549999999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40</v>
      </c>
      <c r="D49" s="51"/>
      <c r="E49" s="52"/>
      <c r="F49" s="43"/>
      <c r="G49" s="44"/>
    </row>
    <row r="50" spans="1:7" x14ac:dyDescent="0.35">
      <c r="D50" s="53" t="s">
        <v>41</v>
      </c>
      <c r="E50" s="53" t="s">
        <v>42</v>
      </c>
      <c r="F50" s="43"/>
      <c r="G50" s="44"/>
    </row>
    <row r="51" spans="1:7" x14ac:dyDescent="0.35">
      <c r="A51" s="26" t="s">
        <v>43</v>
      </c>
      <c r="D51" s="54">
        <v>20896</v>
      </c>
      <c r="E51" s="48">
        <v>161253727.81</v>
      </c>
      <c r="F51" s="43"/>
      <c r="G51" s="44"/>
    </row>
    <row r="52" spans="1:7" x14ac:dyDescent="0.35">
      <c r="A52" s="26" t="s">
        <v>44</v>
      </c>
      <c r="D52" s="10"/>
      <c r="E52" s="45">
        <f>D12-E12</f>
        <v>11427541.870000005</v>
      </c>
      <c r="F52" s="43"/>
      <c r="G52" s="44"/>
    </row>
    <row r="53" spans="1:7" x14ac:dyDescent="0.35">
      <c r="A53" s="26"/>
      <c r="D53" s="55">
        <v>20168</v>
      </c>
      <c r="E53" s="56">
        <f>E51-E52</f>
        <v>149826185.94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45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39</v>
      </c>
      <c r="E57" s="57">
        <f>E47</f>
        <v>12205192.549999999</v>
      </c>
      <c r="F57" s="43"/>
      <c r="G57" s="44"/>
    </row>
    <row r="58" spans="1:7" x14ac:dyDescent="0.35">
      <c r="A58" s="26" t="s">
        <v>46</v>
      </c>
      <c r="E58" s="57">
        <v>0</v>
      </c>
      <c r="F58" s="43"/>
      <c r="G58" s="44"/>
    </row>
    <row r="59" spans="1:7" x14ac:dyDescent="0.35">
      <c r="A59" s="26" t="s">
        <v>47</v>
      </c>
      <c r="E59" s="12">
        <f>SUM(E57:E58)</f>
        <v>12205192.549999999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48</v>
      </c>
      <c r="E61" s="25"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49</v>
      </c>
      <c r="F63" s="43"/>
      <c r="G63" s="44"/>
    </row>
    <row r="64" spans="1:7" x14ac:dyDescent="0.35">
      <c r="A64" s="41" t="s">
        <v>50</v>
      </c>
      <c r="E64" s="57">
        <v>136468.87</v>
      </c>
      <c r="F64" s="43"/>
      <c r="G64" s="44"/>
    </row>
    <row r="65" spans="1:7" x14ac:dyDescent="0.35">
      <c r="A65" s="41" t="s">
        <v>51</v>
      </c>
      <c r="E65" s="57">
        <v>136468.87</v>
      </c>
      <c r="F65" s="43"/>
      <c r="G65" s="44"/>
    </row>
    <row r="66" spans="1:7" x14ac:dyDescent="0.35">
      <c r="A66" s="41" t="s">
        <v>52</v>
      </c>
      <c r="E66" s="12"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53</v>
      </c>
      <c r="F68" s="43"/>
      <c r="G68" s="44"/>
    </row>
    <row r="69" spans="1:7" x14ac:dyDescent="0.35">
      <c r="A69" s="41" t="s">
        <v>54</v>
      </c>
      <c r="F69" s="43"/>
      <c r="G69" s="44"/>
    </row>
    <row r="70" spans="1:7" x14ac:dyDescent="0.35">
      <c r="A70" s="58" t="s">
        <v>55</v>
      </c>
      <c r="E70" s="57">
        <v>0</v>
      </c>
      <c r="F70" s="43"/>
      <c r="G70" s="44"/>
    </row>
    <row r="71" spans="1:7" x14ac:dyDescent="0.35">
      <c r="A71" s="58" t="s">
        <v>56</v>
      </c>
      <c r="E71" s="57">
        <v>0</v>
      </c>
      <c r="F71" s="43"/>
      <c r="G71" s="44"/>
    </row>
    <row r="72" spans="1:7" x14ac:dyDescent="0.35">
      <c r="A72" s="58" t="s">
        <v>57</v>
      </c>
      <c r="E72" s="57">
        <v>0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58</v>
      </c>
      <c r="E74" s="57">
        <v>0</v>
      </c>
      <c r="F74" s="43"/>
      <c r="G74" s="44"/>
    </row>
    <row r="75" spans="1:7" x14ac:dyDescent="0.35">
      <c r="A75" s="58" t="s">
        <v>59</v>
      </c>
      <c r="E75" s="57"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60</v>
      </c>
      <c r="F77" s="43"/>
      <c r="G77" s="44"/>
    </row>
    <row r="78" spans="1:7" x14ac:dyDescent="0.35">
      <c r="A78" s="58" t="s">
        <v>61</v>
      </c>
      <c r="E78" s="57">
        <v>0</v>
      </c>
      <c r="F78" s="43"/>
      <c r="G78" s="44"/>
    </row>
    <row r="79" spans="1:7" x14ac:dyDescent="0.35">
      <c r="A79" s="58" t="s">
        <v>62</v>
      </c>
      <c r="E79" s="57">
        <v>0</v>
      </c>
      <c r="F79" s="43"/>
      <c r="G79" s="44"/>
    </row>
    <row r="80" spans="1:7" x14ac:dyDescent="0.35">
      <c r="A80" s="58" t="s">
        <v>63</v>
      </c>
      <c r="E80" s="57">
        <v>0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64</v>
      </c>
      <c r="E82" s="57">
        <v>0</v>
      </c>
      <c r="F82" s="43"/>
      <c r="G82" s="44"/>
    </row>
    <row r="83" spans="1:7" x14ac:dyDescent="0.35">
      <c r="A83" s="58" t="s">
        <v>65</v>
      </c>
      <c r="E83" s="57"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66</v>
      </c>
      <c r="F85" s="43"/>
      <c r="G85" s="44"/>
    </row>
    <row r="86" spans="1:7" x14ac:dyDescent="0.35">
      <c r="A86" s="58" t="s">
        <v>67</v>
      </c>
      <c r="E86" s="57">
        <v>0</v>
      </c>
      <c r="F86" s="43"/>
      <c r="G86" s="44"/>
    </row>
    <row r="87" spans="1:7" x14ac:dyDescent="0.35">
      <c r="A87" s="58" t="s">
        <v>68</v>
      </c>
      <c r="E87" s="57">
        <v>0</v>
      </c>
      <c r="F87" s="43"/>
      <c r="G87" s="44"/>
    </row>
    <row r="88" spans="1:7" x14ac:dyDescent="0.35">
      <c r="A88" s="58" t="s">
        <v>69</v>
      </c>
      <c r="E88" s="57">
        <v>0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70</v>
      </c>
      <c r="E90" s="57">
        <v>0</v>
      </c>
      <c r="F90" s="43"/>
      <c r="G90" s="44"/>
    </row>
    <row r="91" spans="1:7" x14ac:dyDescent="0.35">
      <c r="A91" s="58" t="s">
        <v>71</v>
      </c>
      <c r="E91" s="57"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72</v>
      </c>
      <c r="F93" s="43"/>
      <c r="G93" s="44"/>
    </row>
    <row r="94" spans="1:7" x14ac:dyDescent="0.35">
      <c r="A94" s="58" t="s">
        <v>73</v>
      </c>
      <c r="E94" s="57">
        <v>0</v>
      </c>
      <c r="F94" s="43"/>
      <c r="G94" s="44"/>
    </row>
    <row r="95" spans="1:7" x14ac:dyDescent="0.35">
      <c r="A95" s="58" t="s">
        <v>74</v>
      </c>
      <c r="E95" s="57">
        <v>0</v>
      </c>
      <c r="F95" s="43"/>
      <c r="G95" s="44"/>
    </row>
    <row r="96" spans="1:7" x14ac:dyDescent="0.35">
      <c r="A96" s="58" t="s">
        <v>75</v>
      </c>
      <c r="E96" s="57">
        <v>0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76</v>
      </c>
      <c r="E98" s="57">
        <v>0</v>
      </c>
      <c r="F98" s="43"/>
      <c r="G98" s="44"/>
    </row>
    <row r="99" spans="1:7" x14ac:dyDescent="0.35">
      <c r="A99" s="58" t="s">
        <v>77</v>
      </c>
      <c r="E99" s="57"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78</v>
      </c>
      <c r="F101" s="43"/>
      <c r="G101" s="44"/>
    </row>
    <row r="102" spans="1:7" x14ac:dyDescent="0.35">
      <c r="A102" s="58" t="s">
        <v>79</v>
      </c>
      <c r="E102" s="57">
        <v>0</v>
      </c>
      <c r="F102" s="43"/>
      <c r="G102" s="44"/>
    </row>
    <row r="103" spans="1:7" x14ac:dyDescent="0.35">
      <c r="A103" s="58" t="s">
        <v>80</v>
      </c>
      <c r="E103" s="57">
        <v>0</v>
      </c>
      <c r="F103" s="43"/>
      <c r="G103" s="44"/>
    </row>
    <row r="104" spans="1:7" x14ac:dyDescent="0.35">
      <c r="A104" s="58" t="s">
        <v>81</v>
      </c>
      <c r="E104" s="57">
        <v>177401.01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82</v>
      </c>
      <c r="E106" s="57">
        <v>177401.01</v>
      </c>
      <c r="F106" s="43"/>
      <c r="G106" s="44"/>
    </row>
    <row r="107" spans="1:7" x14ac:dyDescent="0.35">
      <c r="A107" s="58" t="s">
        <v>83</v>
      </c>
      <c r="E107" s="57"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84</v>
      </c>
      <c r="F109" s="43"/>
      <c r="G109" s="44"/>
    </row>
    <row r="110" spans="1:7" x14ac:dyDescent="0.35">
      <c r="A110" s="58" t="s">
        <v>85</v>
      </c>
      <c r="E110" s="12">
        <f>E72+E80+E88+E96+E104</f>
        <v>177401.01</v>
      </c>
      <c r="F110" s="43"/>
      <c r="G110" s="44"/>
    </row>
    <row r="111" spans="1:7" x14ac:dyDescent="0.35">
      <c r="A111" s="58" t="s">
        <v>86</v>
      </c>
      <c r="E111" s="12">
        <f>E74+E82+E90+E98+E106</f>
        <v>177401.01</v>
      </c>
      <c r="F111" s="43"/>
      <c r="G111" s="44"/>
    </row>
    <row r="112" spans="1:7" x14ac:dyDescent="0.35">
      <c r="A112" s="58" t="s">
        <v>87</v>
      </c>
      <c r="E112" s="12">
        <f>E70+E78+E94+E102</f>
        <v>0</v>
      </c>
      <c r="F112" s="43"/>
      <c r="G112" s="44"/>
    </row>
    <row r="113" spans="1:7" x14ac:dyDescent="0.35">
      <c r="A113" s="58" t="s">
        <v>88</v>
      </c>
      <c r="E113" s="12">
        <f>E75+E83+E99+E107</f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89</v>
      </c>
      <c r="E115" s="22">
        <v>11891322.6702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90</v>
      </c>
      <c r="E117" s="59">
        <v>11427541.870000005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91</v>
      </c>
      <c r="E119" s="57">
        <v>0</v>
      </c>
      <c r="F119" s="43"/>
      <c r="G119" s="44"/>
    </row>
    <row r="120" spans="1:7" x14ac:dyDescent="0.35">
      <c r="A120" s="41" t="s">
        <v>92</v>
      </c>
      <c r="E120" s="60">
        <v>11427541.870000005</v>
      </c>
      <c r="F120" s="43"/>
      <c r="G120" s="44"/>
    </row>
    <row r="121" spans="1:7" x14ac:dyDescent="0.35">
      <c r="A121" s="41" t="s">
        <v>93</v>
      </c>
      <c r="E121" s="12"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94</v>
      </c>
      <c r="E123" s="12"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95</v>
      </c>
      <c r="E125" s="57">
        <v>0</v>
      </c>
      <c r="F125" s="43"/>
      <c r="G125" s="44"/>
    </row>
    <row r="126" spans="1:7" x14ac:dyDescent="0.35">
      <c r="A126" s="41" t="s">
        <v>96</v>
      </c>
      <c r="E126" s="12">
        <v>0</v>
      </c>
      <c r="F126" s="43"/>
      <c r="G126" s="44"/>
    </row>
    <row r="127" spans="1:7" x14ac:dyDescent="0.35">
      <c r="A127" s="41" t="s">
        <v>97</v>
      </c>
      <c r="E127" s="12"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98</v>
      </c>
      <c r="E129" s="12">
        <v>463780.80019999482</v>
      </c>
      <c r="F129" s="43"/>
      <c r="G129" s="44"/>
    </row>
    <row r="130" spans="1:7" x14ac:dyDescent="0.35">
      <c r="A130" s="41" t="s">
        <v>99</v>
      </c>
      <c r="E130" s="57">
        <v>0</v>
      </c>
      <c r="F130" s="43"/>
      <c r="G130" s="44"/>
    </row>
    <row r="131" spans="1:7" x14ac:dyDescent="0.35">
      <c r="A131" s="26" t="s">
        <v>100</v>
      </c>
      <c r="E131" s="12">
        <f>E129-E130</f>
        <v>463780.80019999482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101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102</v>
      </c>
      <c r="E135" s="57">
        <v>0</v>
      </c>
      <c r="F135" s="43"/>
      <c r="G135" s="44"/>
    </row>
    <row r="136" spans="1:7" hidden="1" x14ac:dyDescent="0.35">
      <c r="A136" s="26" t="s">
        <v>103</v>
      </c>
      <c r="E136" s="61">
        <v>0</v>
      </c>
      <c r="F136" s="43"/>
      <c r="G136" s="44"/>
    </row>
    <row r="137" spans="1:7" hidden="1" x14ac:dyDescent="0.35">
      <c r="A137" s="26" t="s">
        <v>104</v>
      </c>
      <c r="E137" s="12"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105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106</v>
      </c>
      <c r="E143" s="12">
        <v>3255209.69</v>
      </c>
      <c r="F143" s="43"/>
      <c r="G143" s="44"/>
    </row>
    <row r="144" spans="1:7" x14ac:dyDescent="0.35">
      <c r="A144" s="26" t="s">
        <v>107</v>
      </c>
      <c r="E144" s="12">
        <v>3255209.69</v>
      </c>
      <c r="G144" s="44"/>
    </row>
    <row r="145" spans="1:256" x14ac:dyDescent="0.35">
      <c r="A145" s="26" t="s">
        <v>108</v>
      </c>
      <c r="E145" s="57">
        <v>3255209.69</v>
      </c>
      <c r="F145" s="43"/>
      <c r="G145" s="44"/>
    </row>
    <row r="146" spans="1:256" x14ac:dyDescent="0.35">
      <c r="A146" s="62" t="s">
        <v>109</v>
      </c>
      <c r="B146" s="62"/>
      <c r="C146" s="62"/>
      <c r="D146" s="62"/>
      <c r="E146" s="57"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110</v>
      </c>
      <c r="E147" s="12">
        <v>3255209.69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111</v>
      </c>
      <c r="D149" s="63"/>
      <c r="E149" s="22">
        <f>E144</f>
        <v>3255209.69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112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113</v>
      </c>
      <c r="E153" s="64">
        <v>4.1236477700000003E-2</v>
      </c>
      <c r="F153" s="43"/>
      <c r="G153" s="44"/>
    </row>
    <row r="154" spans="1:256" x14ac:dyDescent="0.35">
      <c r="A154" s="26" t="s">
        <v>114</v>
      </c>
      <c r="E154" s="60">
        <v>20.510570000000001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42</v>
      </c>
      <c r="E156" s="53" t="s">
        <v>41</v>
      </c>
      <c r="F156" s="43"/>
      <c r="G156" s="44"/>
    </row>
    <row r="157" spans="1:256" x14ac:dyDescent="0.35">
      <c r="A157" s="26" t="s">
        <v>115</v>
      </c>
      <c r="D157" s="12">
        <v>200961.32</v>
      </c>
      <c r="E157" s="2">
        <v>16</v>
      </c>
      <c r="F157" s="65"/>
      <c r="G157" s="44"/>
    </row>
    <row r="158" spans="1:256" x14ac:dyDescent="0.35">
      <c r="A158" s="26" t="s">
        <v>116</v>
      </c>
      <c r="D158" s="61">
        <v>166101.04</v>
      </c>
      <c r="F158" s="43"/>
      <c r="G158" s="44"/>
    </row>
    <row r="159" spans="1:256" x14ac:dyDescent="0.35">
      <c r="A159" s="2" t="s">
        <v>117</v>
      </c>
      <c r="D159" s="22">
        <f>+D157-D158</f>
        <v>34860.28</v>
      </c>
    </row>
    <row r="160" spans="1:256" x14ac:dyDescent="0.35">
      <c r="A160" s="26" t="s">
        <v>118</v>
      </c>
      <c r="D160" s="12">
        <v>163762643.75999999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119</v>
      </c>
      <c r="D162" s="66">
        <v>1.59670206E-2</v>
      </c>
      <c r="F162" s="65"/>
      <c r="G162" s="44"/>
    </row>
    <row r="163" spans="1:7" x14ac:dyDescent="0.35">
      <c r="A163" s="26" t="s">
        <v>120</v>
      </c>
      <c r="D163" s="66">
        <v>-5.1946672999999997E-3</v>
      </c>
      <c r="F163" s="65"/>
      <c r="G163" s="44"/>
    </row>
    <row r="164" spans="1:7" x14ac:dyDescent="0.35">
      <c r="A164" s="26" t="s">
        <v>121</v>
      </c>
      <c r="D164" s="66">
        <v>-7.3319609999999997E-3</v>
      </c>
      <c r="F164" s="65"/>
      <c r="G164" s="44"/>
    </row>
    <row r="165" spans="1:7" x14ac:dyDescent="0.35">
      <c r="A165" s="26" t="s">
        <v>122</v>
      </c>
      <c r="D165" s="66">
        <f>IF(D160&lt;=0,0,12*(D157-D158)/D160)</f>
        <v>2.5544492345462365E-3</v>
      </c>
      <c r="F165" s="43"/>
      <c r="G165" s="44"/>
    </row>
    <row r="166" spans="1:7" x14ac:dyDescent="0.35">
      <c r="A166" s="26" t="s">
        <v>123</v>
      </c>
      <c r="D166" s="64">
        <f>AVERAGE(D162:D165)</f>
        <v>1.498710383636559E-3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124</v>
      </c>
      <c r="D168" s="22">
        <v>14353614.710000001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125</v>
      </c>
      <c r="D170" s="53" t="s">
        <v>42</v>
      </c>
      <c r="E170" s="53" t="s">
        <v>41</v>
      </c>
      <c r="F170" s="67" t="s">
        <v>126</v>
      </c>
      <c r="G170" s="44"/>
    </row>
    <row r="171" spans="1:7" x14ac:dyDescent="0.35">
      <c r="A171" s="41" t="s">
        <v>127</v>
      </c>
      <c r="D171" s="57">
        <v>2704625.79</v>
      </c>
      <c r="E171" s="68">
        <v>186</v>
      </c>
      <c r="F171" s="66">
        <v>1.7788197828937365E-2</v>
      </c>
      <c r="G171" s="44"/>
    </row>
    <row r="172" spans="1:7" x14ac:dyDescent="0.35">
      <c r="A172" s="41" t="s">
        <v>128</v>
      </c>
      <c r="D172" s="57">
        <v>466636.17</v>
      </c>
      <c r="E172" s="68">
        <v>32</v>
      </c>
      <c r="F172" s="66">
        <v>3.0690443523788353E-3</v>
      </c>
      <c r="G172" s="44"/>
    </row>
    <row r="173" spans="1:7" x14ac:dyDescent="0.35">
      <c r="A173" s="41" t="s">
        <v>129</v>
      </c>
      <c r="D173" s="19">
        <v>102030.75</v>
      </c>
      <c r="E173" s="69">
        <v>9</v>
      </c>
      <c r="F173" s="66">
        <v>6.7105148976444946E-4</v>
      </c>
      <c r="G173" s="44"/>
    </row>
    <row r="174" spans="1:7" x14ac:dyDescent="0.35">
      <c r="A174" s="41" t="s">
        <v>130</v>
      </c>
      <c r="D174" s="70">
        <v>0</v>
      </c>
      <c r="E174" s="71">
        <v>0</v>
      </c>
      <c r="F174" s="72">
        <v>0</v>
      </c>
      <c r="G174" s="44"/>
    </row>
    <row r="175" spans="1:7" x14ac:dyDescent="0.35">
      <c r="A175" s="26" t="s">
        <v>131</v>
      </c>
      <c r="D175" s="73">
        <f>SUM(D171:D174)</f>
        <v>3273292.71</v>
      </c>
      <c r="E175" s="68">
        <f>SUM(E171:E174)</f>
        <v>227</v>
      </c>
      <c r="F175" s="74">
        <f>SUM(F171:F174)</f>
        <v>2.152829367108065E-2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132</v>
      </c>
      <c r="D177" s="66"/>
      <c r="E177" s="66"/>
      <c r="F177" s="65"/>
      <c r="G177" s="44"/>
    </row>
    <row r="178" spans="1:7" x14ac:dyDescent="0.35">
      <c r="A178" s="26" t="s">
        <v>133</v>
      </c>
      <c r="D178" s="66">
        <v>4.7224609999999998E-3</v>
      </c>
      <c r="E178" s="66">
        <v>2.6851645E-3</v>
      </c>
      <c r="F178" s="65"/>
      <c r="G178" s="44"/>
    </row>
    <row r="179" spans="1:7" x14ac:dyDescent="0.35">
      <c r="A179" s="26" t="s">
        <v>134</v>
      </c>
      <c r="D179" s="66">
        <v>3.7033145999999999E-3</v>
      </c>
      <c r="E179" s="66">
        <v>1.9354839000000001E-3</v>
      </c>
      <c r="F179" s="65"/>
      <c r="G179" s="44"/>
    </row>
    <row r="180" spans="1:7" x14ac:dyDescent="0.35">
      <c r="A180" s="26" t="s">
        <v>135</v>
      </c>
      <c r="D180" s="66">
        <v>3.8823165E-3</v>
      </c>
      <c r="E180" s="66">
        <v>2.1535221999999998E-3</v>
      </c>
      <c r="F180" s="65"/>
      <c r="G180" s="44"/>
    </row>
    <row r="181" spans="1:7" x14ac:dyDescent="0.35">
      <c r="A181" s="26" t="s">
        <v>136</v>
      </c>
      <c r="D181" s="66">
        <v>3.7400958421432845E-3</v>
      </c>
      <c r="E181" s="66">
        <f>IF(D53&lt;=0,0,SUM('Apr23'!E172:E174)/D53)</f>
        <v>2.0329234430781435E-3</v>
      </c>
      <c r="F181" s="43"/>
      <c r="G181" s="44"/>
    </row>
    <row r="182" spans="1:7" x14ac:dyDescent="0.35">
      <c r="A182" s="26" t="s">
        <v>137</v>
      </c>
      <c r="D182" s="66">
        <f>AVERAGE(D178:D181)</f>
        <v>4.0120469855358214E-3</v>
      </c>
      <c r="E182" s="66">
        <f>AVERAGE(E178:E181)</f>
        <v>2.2017735107695358E-3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138</v>
      </c>
      <c r="D184" s="75">
        <v>616680.31999999995</v>
      </c>
      <c r="F184" s="43"/>
      <c r="G184" s="44"/>
    </row>
    <row r="185" spans="1:7" x14ac:dyDescent="0.35">
      <c r="A185" s="2" t="s">
        <v>139</v>
      </c>
      <c r="D185" s="66">
        <v>4.0558777372940742E-3</v>
      </c>
      <c r="F185" s="43"/>
      <c r="G185" s="44"/>
    </row>
    <row r="186" spans="1:7" x14ac:dyDescent="0.35">
      <c r="A186" s="2" t="s">
        <v>140</v>
      </c>
      <c r="D186" s="66">
        <v>4.9000000000000002E-2</v>
      </c>
      <c r="F186" s="43"/>
      <c r="G186" s="44"/>
    </row>
    <row r="187" spans="1:7" x14ac:dyDescent="0.35">
      <c r="A187" s="2" t="s">
        <v>141</v>
      </c>
      <c r="D187" s="76" t="str">
        <f>+IF(D185&lt;=D186,"No","Yes")</f>
        <v>No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142</v>
      </c>
      <c r="D189" s="77">
        <v>852885.34</v>
      </c>
      <c r="F189" s="43"/>
      <c r="G189" s="78"/>
    </row>
    <row r="190" spans="1:7" x14ac:dyDescent="0.35">
      <c r="A190" s="2" t="s">
        <v>143</v>
      </c>
      <c r="B190" s="79"/>
      <c r="C190" s="79"/>
      <c r="D190" s="80">
        <v>65</v>
      </c>
      <c r="F190" s="43"/>
      <c r="G190" s="78"/>
    </row>
    <row r="191" spans="1:7" x14ac:dyDescent="0.35">
      <c r="F191" s="43"/>
      <c r="G191" s="78"/>
    </row>
    <row r="192" spans="1:7" x14ac:dyDescent="0.35">
      <c r="A192" s="2" t="s">
        <v>144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1"/>
      <c r="F194" s="43"/>
      <c r="G194" s="44"/>
    </row>
    <row r="195" spans="1:7" x14ac:dyDescent="0.35">
      <c r="A195" s="26" t="s">
        <v>145</v>
      </c>
      <c r="E195" s="10"/>
      <c r="F195" s="43"/>
      <c r="G195" s="44"/>
    </row>
    <row r="196" spans="1:7" x14ac:dyDescent="0.35">
      <c r="A196" s="26" t="s">
        <v>146</v>
      </c>
      <c r="E196" s="10"/>
      <c r="F196" s="43"/>
      <c r="G196" s="44"/>
    </row>
    <row r="197" spans="1:7" x14ac:dyDescent="0.35">
      <c r="A197" s="26" t="s">
        <v>147</v>
      </c>
      <c r="E197" s="81"/>
      <c r="F197" s="43"/>
      <c r="G197" s="44"/>
    </row>
    <row r="198" spans="1:7" x14ac:dyDescent="0.35">
      <c r="A198" s="26" t="s">
        <v>148</v>
      </c>
      <c r="E198" s="81" t="s">
        <v>156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149</v>
      </c>
      <c r="E200" s="10"/>
      <c r="F200" s="43"/>
      <c r="G200" s="44"/>
    </row>
    <row r="201" spans="1:7" x14ac:dyDescent="0.35">
      <c r="A201" s="26" t="s">
        <v>150</v>
      </c>
      <c r="E201" s="81" t="s">
        <v>156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151</v>
      </c>
      <c r="E203" s="10"/>
      <c r="F203" s="43"/>
      <c r="G203" s="44"/>
    </row>
    <row r="204" spans="1:7" x14ac:dyDescent="0.35">
      <c r="A204" s="26" t="s">
        <v>152</v>
      </c>
      <c r="E204" s="81" t="s">
        <v>156</v>
      </c>
      <c r="F204" s="43"/>
      <c r="G204" s="44"/>
    </row>
    <row r="205" spans="1:7" x14ac:dyDescent="0.35">
      <c r="A205" s="26"/>
      <c r="E205" s="81"/>
      <c r="F205" s="43"/>
      <c r="G205" s="44"/>
    </row>
    <row r="206" spans="1:7" x14ac:dyDescent="0.35">
      <c r="A206" s="26" t="s">
        <v>153</v>
      </c>
      <c r="E206" s="10"/>
      <c r="G206" s="44"/>
    </row>
    <row r="207" spans="1:7" x14ac:dyDescent="0.35">
      <c r="A207" s="26" t="s">
        <v>154</v>
      </c>
      <c r="E207" s="81" t="s">
        <v>156</v>
      </c>
      <c r="G207" s="44"/>
    </row>
    <row r="214" spans="1:5" x14ac:dyDescent="0.35">
      <c r="A214" s="82"/>
      <c r="B214" s="82"/>
      <c r="C214" s="82"/>
      <c r="D214" s="82"/>
      <c r="E214" s="82"/>
    </row>
    <row r="215" spans="1:5" x14ac:dyDescent="0.35">
      <c r="A215" s="82"/>
      <c r="B215" s="82"/>
      <c r="C215" s="82"/>
      <c r="D215" s="82"/>
      <c r="E215" s="82"/>
    </row>
    <row r="216" spans="1:5" x14ac:dyDescent="0.35">
      <c r="A216" s="82"/>
      <c r="B216" s="82"/>
      <c r="C216" s="82"/>
      <c r="D216" s="82"/>
      <c r="E216" s="82"/>
    </row>
    <row r="217" spans="1:5" x14ac:dyDescent="0.35">
      <c r="A217" s="82"/>
      <c r="B217" s="82"/>
      <c r="C217" s="82"/>
      <c r="D217" s="82"/>
      <c r="E217" s="82"/>
    </row>
    <row r="218" spans="1:5" x14ac:dyDescent="0.35">
      <c r="A218" s="82"/>
      <c r="B218" s="82"/>
      <c r="C218" s="82"/>
      <c r="D218" s="82"/>
      <c r="E218" s="82"/>
    </row>
    <row r="219" spans="1:5" x14ac:dyDescent="0.35">
      <c r="A219" s="82"/>
      <c r="B219" s="82"/>
      <c r="C219" s="82"/>
      <c r="D219" s="82"/>
      <c r="E219" s="82"/>
    </row>
    <row r="220" spans="1:5" x14ac:dyDescent="0.35">
      <c r="A220" s="82"/>
      <c r="B220" s="82"/>
      <c r="C220" s="82"/>
      <c r="D220" s="82"/>
      <c r="E220" s="82"/>
    </row>
    <row r="222" spans="1:5" x14ac:dyDescent="0.35">
      <c r="A222" s="82"/>
      <c r="B222" s="82"/>
      <c r="C222" s="82"/>
      <c r="D222" s="82"/>
      <c r="E222" s="82"/>
    </row>
    <row r="223" spans="1:5" x14ac:dyDescent="0.35">
      <c r="A223" s="82"/>
      <c r="B223" s="82"/>
      <c r="C223" s="82"/>
      <c r="D223" s="82"/>
      <c r="E223" s="82"/>
    </row>
    <row r="224" spans="1:5" x14ac:dyDescent="0.35">
      <c r="A224" s="82"/>
      <c r="B224" s="82"/>
      <c r="C224" s="82"/>
      <c r="D224" s="82"/>
      <c r="E224" s="82"/>
    </row>
    <row r="225" spans="1:5" x14ac:dyDescent="0.35">
      <c r="A225" s="82"/>
      <c r="B225" s="82"/>
      <c r="C225" s="82"/>
      <c r="D225" s="82"/>
      <c r="E225" s="82"/>
    </row>
    <row r="226" spans="1:5" x14ac:dyDescent="0.35">
      <c r="A226" s="82"/>
      <c r="B226" s="82"/>
      <c r="C226" s="82"/>
      <c r="D226" s="82"/>
      <c r="E226" s="82"/>
    </row>
    <row r="227" spans="1:5" x14ac:dyDescent="0.35">
      <c r="A227" s="82"/>
      <c r="B227" s="82"/>
      <c r="C227" s="82"/>
      <c r="D227" s="82"/>
      <c r="E227" s="82"/>
    </row>
    <row r="228" spans="1:5" x14ac:dyDescent="0.35">
      <c r="A228" s="82"/>
      <c r="B228" s="82"/>
      <c r="C228" s="82"/>
      <c r="D228" s="82"/>
      <c r="E228" s="82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19-C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Dec23</vt:lpstr>
      <vt:lpstr>Nov23</vt:lpstr>
      <vt:lpstr>Oct23</vt:lpstr>
      <vt:lpstr>Sep23</vt:lpstr>
      <vt:lpstr>Aug23</vt:lpstr>
      <vt:lpstr>Jul23</vt:lpstr>
      <vt:lpstr>Jun23</vt:lpstr>
      <vt:lpstr>May23</vt:lpstr>
      <vt:lpstr>Apr23</vt:lpstr>
      <vt:lpstr>Mar23</vt:lpstr>
      <vt:lpstr>Feb23</vt:lpstr>
      <vt:lpstr>Jan23</vt:lpstr>
    </vt:vector>
  </TitlesOfParts>
  <Company>ALLIANCE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Hales, Malori</dc:creator>
  <cp:lastModifiedBy>Wang, Yu</cp:lastModifiedBy>
  <dcterms:created xsi:type="dcterms:W3CDTF">2023-03-17T16:11:25Z</dcterms:created>
  <dcterms:modified xsi:type="dcterms:W3CDTF">2024-04-17T18:37:39Z</dcterms:modified>
</cp:coreProperties>
</file>